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243a068250339f/BrandNewDay/2025/Stukken voor website/"/>
    </mc:Choice>
  </mc:AlternateContent>
  <xr:revisionPtr revIDLastSave="285" documentId="8_{F008AC63-E101-44D5-A846-AF9DB64845D5}" xr6:coauthVersionLast="47" xr6:coauthVersionMax="47" xr10:uidLastSave="{7C458DBE-503A-4D04-8152-8F950B731A13}"/>
  <bookViews>
    <workbookView xWindow="-120" yWindow="-120" windowWidth="29040" windowHeight="15720" firstSheet="2" activeTab="5" xr2:uid="{10604871-3977-45D1-B8A3-0C15589B65B1}"/>
  </bookViews>
  <sheets>
    <sheet name="Bankmutaties 2025" sheetId="1" r:id="rId1"/>
    <sheet name="Winst en Verlies 2025" sheetId="2" r:id="rId2"/>
    <sheet name="Balans 2025" sheetId="3" r:id="rId3"/>
    <sheet name="Winst en Verlies totaal overz." sheetId="4" r:id="rId4"/>
    <sheet name="Balans totaal overz." sheetId="5" r:id="rId5"/>
    <sheet name="Vastgesteld en opgemaak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5" l="1"/>
  <c r="T30" i="5"/>
  <c r="B46" i="1"/>
  <c r="T12" i="5"/>
  <c r="T9" i="5"/>
  <c r="U28" i="4"/>
  <c r="U19" i="4"/>
  <c r="U10" i="4"/>
  <c r="T20" i="5"/>
  <c r="S12" i="5"/>
  <c r="S9" i="5"/>
  <c r="T30" i="4"/>
  <c r="T32" i="4" s="1"/>
  <c r="E18" i="2"/>
  <c r="S20" i="5"/>
  <c r="O32" i="5"/>
  <c r="H32" i="5"/>
  <c r="B32" i="5"/>
  <c r="R30" i="5"/>
  <c r="Q30" i="5"/>
  <c r="P30" i="5"/>
  <c r="O30" i="5"/>
  <c r="M30" i="5"/>
  <c r="M32" i="5" s="1"/>
  <c r="L30" i="5"/>
  <c r="K30" i="5"/>
  <c r="J30" i="5"/>
  <c r="I30" i="5"/>
  <c r="H30" i="5"/>
  <c r="G30" i="5"/>
  <c r="G32" i="5" s="1"/>
  <c r="F30" i="5"/>
  <c r="E30" i="5"/>
  <c r="D30" i="5"/>
  <c r="C30" i="5"/>
  <c r="B30" i="5"/>
  <c r="R20" i="5"/>
  <c r="R32" i="5" s="1"/>
  <c r="Q20" i="5"/>
  <c r="Q32" i="5" s="1"/>
  <c r="P20" i="5"/>
  <c r="P32" i="5" s="1"/>
  <c r="O20" i="5"/>
  <c r="M20" i="5"/>
  <c r="L20" i="5"/>
  <c r="L32" i="5" s="1"/>
  <c r="K20" i="5"/>
  <c r="K32" i="5" s="1"/>
  <c r="J20" i="5"/>
  <c r="J32" i="5" s="1"/>
  <c r="I20" i="5"/>
  <c r="I32" i="5" s="1"/>
  <c r="H20" i="5"/>
  <c r="G20" i="5"/>
  <c r="F20" i="5"/>
  <c r="F32" i="5" s="1"/>
  <c r="E20" i="5"/>
  <c r="E32" i="5" s="1"/>
  <c r="D20" i="5"/>
  <c r="D32" i="5" s="1"/>
  <c r="C20" i="5"/>
  <c r="C32" i="5" s="1"/>
  <c r="B20" i="5"/>
  <c r="Q12" i="5"/>
  <c r="I12" i="5"/>
  <c r="H12" i="5"/>
  <c r="G12" i="5"/>
  <c r="D12" i="5"/>
  <c r="C12" i="5"/>
  <c r="B12" i="5"/>
  <c r="R9" i="5"/>
  <c r="R12" i="5" s="1"/>
  <c r="Q9" i="5"/>
  <c r="I9" i="5"/>
  <c r="H9" i="5"/>
  <c r="G9" i="5"/>
  <c r="F9" i="5"/>
  <c r="F12" i="5" s="1"/>
  <c r="E9" i="5"/>
  <c r="E12" i="5" s="1"/>
  <c r="D9" i="5"/>
  <c r="C9" i="5"/>
  <c r="B9" i="5"/>
  <c r="O6" i="5"/>
  <c r="O9" i="5" s="1"/>
  <c r="O12" i="5" s="1"/>
  <c r="J6" i="5"/>
  <c r="J9" i="5" s="1"/>
  <c r="J12" i="5" s="1"/>
  <c r="T28" i="4"/>
  <c r="T19" i="4"/>
  <c r="T10" i="4"/>
  <c r="R30" i="4"/>
  <c r="P30" i="4"/>
  <c r="I30" i="4"/>
  <c r="C30" i="4"/>
  <c r="S28" i="4"/>
  <c r="S30" i="4" s="1"/>
  <c r="R28" i="4"/>
  <c r="Q28" i="4"/>
  <c r="P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Q19" i="4"/>
  <c r="Q30" i="4" s="1"/>
  <c r="P19" i="4"/>
  <c r="N19" i="4"/>
  <c r="N30" i="4" s="1"/>
  <c r="M19" i="4"/>
  <c r="M30" i="4" s="1"/>
  <c r="L19" i="4"/>
  <c r="L30" i="4" s="1"/>
  <c r="K19" i="4"/>
  <c r="K30" i="4" s="1"/>
  <c r="J19" i="4"/>
  <c r="J30" i="4" s="1"/>
  <c r="I19" i="4"/>
  <c r="H19" i="4"/>
  <c r="H30" i="4" s="1"/>
  <c r="G19" i="4"/>
  <c r="G30" i="4" s="1"/>
  <c r="F19" i="4"/>
  <c r="F30" i="4" s="1"/>
  <c r="E19" i="4"/>
  <c r="E30" i="4" s="1"/>
  <c r="D19" i="4"/>
  <c r="D30" i="4" s="1"/>
  <c r="C19" i="4"/>
  <c r="B19" i="4"/>
  <c r="B30" i="4" s="1"/>
  <c r="S10" i="4"/>
  <c r="S32" i="4" s="1"/>
  <c r="R10" i="4"/>
  <c r="R32" i="4" s="1"/>
  <c r="Q10" i="4"/>
  <c r="Q32" i="4" s="1"/>
  <c r="P10" i="4"/>
  <c r="P32" i="4" s="1"/>
  <c r="N10" i="4"/>
  <c r="M10" i="4"/>
  <c r="L10" i="4"/>
  <c r="K10" i="4"/>
  <c r="J10" i="4"/>
  <c r="J32" i="4" s="1"/>
  <c r="I10" i="4"/>
  <c r="I32" i="4" s="1"/>
  <c r="H10" i="4"/>
  <c r="G10" i="4"/>
  <c r="F10" i="4"/>
  <c r="E10" i="4"/>
  <c r="D10" i="4"/>
  <c r="D32" i="4" s="1"/>
  <c r="C10" i="4"/>
  <c r="C32" i="4" s="1"/>
  <c r="B10" i="4"/>
  <c r="H38" i="3"/>
  <c r="H13" i="3"/>
  <c r="H20" i="3" s="1"/>
  <c r="E8" i="2"/>
  <c r="C38" i="1"/>
  <c r="E44" i="1" s="1"/>
  <c r="E38" i="1"/>
  <c r="E45" i="1" s="1"/>
  <c r="U30" i="4" l="1"/>
  <c r="U32" i="4" s="1"/>
  <c r="E20" i="2"/>
  <c r="E46" i="1"/>
  <c r="P6" i="5"/>
  <c r="P9" i="5" s="1"/>
  <c r="P12" i="5" s="1"/>
  <c r="K6" i="5"/>
  <c r="E32" i="4"/>
  <c r="K32" i="4"/>
  <c r="F32" i="4"/>
  <c r="L32" i="4"/>
  <c r="G32" i="4"/>
  <c r="M32" i="4"/>
  <c r="B32" i="4"/>
  <c r="H32" i="4"/>
  <c r="N32" i="4"/>
  <c r="K9" i="5" l="1"/>
  <c r="K12" i="5" s="1"/>
  <c r="L6" i="5"/>
  <c r="M6" i="5" l="1"/>
  <c r="M9" i="5" s="1"/>
  <c r="M12" i="5" s="1"/>
  <c r="L9" i="5"/>
  <c r="L12" i="5" s="1"/>
</calcChain>
</file>

<file path=xl/sharedStrings.xml><?xml version="1.0" encoding="utf-8"?>
<sst xmlns="http://schemas.openxmlformats.org/spreadsheetml/2006/main" count="146" uniqueCount="91">
  <si>
    <t xml:space="preserve">Datum </t>
  </si>
  <si>
    <t>Inkomsten</t>
  </si>
  <si>
    <t>Uitgaven</t>
  </si>
  <si>
    <t>verschil                                                +   415,19</t>
  </si>
  <si>
    <t>verschil                                      +   415,19</t>
  </si>
  <si>
    <t>Bedrag</t>
  </si>
  <si>
    <t>TOTAAL</t>
  </si>
  <si>
    <t>Opbrengsten</t>
  </si>
  <si>
    <t>Donaties via Geef.nl</t>
  </si>
  <si>
    <t>Overige Donaties</t>
  </si>
  <si>
    <t>Ontvangen Rente</t>
  </si>
  <si>
    <t>Totaal opbrengsten</t>
  </si>
  <si>
    <t>Kosten</t>
  </si>
  <si>
    <t>Teknolygy BV webhosting</t>
  </si>
  <si>
    <t>Bankkosten</t>
  </si>
  <si>
    <t>Totaal kosten</t>
  </si>
  <si>
    <t>Opbrengsten minus Kosten</t>
  </si>
  <si>
    <t>ACTIVA</t>
  </si>
  <si>
    <t>Liquide middelen</t>
  </si>
  <si>
    <t>ABNAMRO RCrekening</t>
  </si>
  <si>
    <t>Totaal Liquide middelen</t>
  </si>
  <si>
    <t>TOTAAL ACTIVA</t>
  </si>
  <si>
    <t>PASSIVA</t>
  </si>
  <si>
    <t>Eigen vermogen begin</t>
  </si>
  <si>
    <t>Resultaat huidig boekjaar</t>
  </si>
  <si>
    <t>Eigen vermogen eind</t>
  </si>
  <si>
    <t>Kortlopende schulden</t>
  </si>
  <si>
    <t>Te betalen algemeen</t>
  </si>
  <si>
    <t>TOTAAL PASSIVA</t>
  </si>
  <si>
    <t>Debet</t>
  </si>
  <si>
    <t>Credit</t>
  </si>
  <si>
    <t>Eigen vermogen eind 2024</t>
  </si>
  <si>
    <t>Resultatenrekening Brandnewday Foundation</t>
  </si>
  <si>
    <t>Ontvangsten</t>
  </si>
  <si>
    <t>Individuele sponsoren particulier</t>
  </si>
  <si>
    <t>Overige sponsoren fondsen/bedrijven</t>
  </si>
  <si>
    <t>Overige ontvangsten</t>
  </si>
  <si>
    <t>TOTAAL ONTVANGSTEN</t>
  </si>
  <si>
    <t>Family Fun Day</t>
  </si>
  <si>
    <t>Huur zaal + eten</t>
  </si>
  <si>
    <t>xx</t>
  </si>
  <si>
    <t>Vervoerskosten</t>
  </si>
  <si>
    <t>Medische hulpmiddelen</t>
  </si>
  <si>
    <t>Overige kosten</t>
  </si>
  <si>
    <t>Verzekering</t>
  </si>
  <si>
    <t>Webhosting</t>
  </si>
  <si>
    <t>Kamer van Koophandel</t>
  </si>
  <si>
    <t>TOTAAL KOSTEN</t>
  </si>
  <si>
    <t>RESULTAAT</t>
  </si>
  <si>
    <t>Rabobank 1704.66.434</t>
  </si>
  <si>
    <t>ABNAMRO 60.30.65.392</t>
  </si>
  <si>
    <t>Vorderingen</t>
  </si>
  <si>
    <t>Te betalen kosten FFD</t>
  </si>
  <si>
    <t>Te betalen rente- en bankkosten</t>
  </si>
  <si>
    <t>Langlopende schulden</t>
  </si>
  <si>
    <t>renteloze lening van D.E. Borgers</t>
  </si>
  <si>
    <t>Datum:</t>
  </si>
  <si>
    <t>Norman de Wever</t>
  </si>
  <si>
    <t>Rina van Wingerden</t>
  </si>
  <si>
    <t>Bestuur stichting The Brandnewday Foundation</t>
  </si>
  <si>
    <t xml:space="preserve"> </t>
  </si>
  <si>
    <t>Donaties Geef.nl</t>
  </si>
  <si>
    <t xml:space="preserve">Kosten ABN </t>
  </si>
  <si>
    <t>Teknology</t>
  </si>
  <si>
    <t>vWingerden / actie fotograaf Ronald</t>
  </si>
  <si>
    <t xml:space="preserve">Aanbetaling Paasheuvelgroep </t>
  </si>
  <si>
    <t>vd Broek donatie</t>
  </si>
  <si>
    <t>Bartimeus Fonds Donatie</t>
  </si>
  <si>
    <t>L. Mulder donatie</t>
  </si>
  <si>
    <t>St. Blindenbelangen Donatie</t>
  </si>
  <si>
    <t>Lok installatie Donatie</t>
  </si>
  <si>
    <t>Restant Paasheuvelgroep</t>
  </si>
  <si>
    <t>KSBS Donatie</t>
  </si>
  <si>
    <t>DOT Belevingstheater</t>
  </si>
  <si>
    <t>kosten door Laura den Hertog</t>
  </si>
  <si>
    <t>kosten catering door Bert en Rina van Wingerden</t>
  </si>
  <si>
    <t xml:space="preserve">vWingerden (oud ijzer actie) Donatie </t>
  </si>
  <si>
    <t>12-14okt</t>
  </si>
  <si>
    <t>Vegro huur hulpmiddelen</t>
  </si>
  <si>
    <t>Hendrikx Donatie</t>
  </si>
  <si>
    <t>Retour Borg Paasheuvelgroep</t>
  </si>
  <si>
    <t>Winst en Verliesrekening 2025</t>
  </si>
  <si>
    <t>Family Fun Day Oktober 2025</t>
  </si>
  <si>
    <t>ASR aansprakelijkheidsverzekering premi 2026</t>
  </si>
  <si>
    <t>Winst en verliesrekening 2025 vastgesteld en opgemaakt.</t>
  </si>
  <si>
    <t>Balans per 1 januari 2025</t>
  </si>
  <si>
    <t>Balans per 31 dec 2025</t>
  </si>
  <si>
    <t>ASR verzekering</t>
  </si>
  <si>
    <t>bijschrijvingen</t>
  </si>
  <si>
    <t>afschrijvingen</t>
  </si>
  <si>
    <t>facturen/declaraties/kosten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</si>
</sst>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\-??_ ;_ @_ "/>
    <numFmt numFmtId="165" formatCode="d\ mmmm\ yyyy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rial"/>
      <family val="2"/>
    </font>
    <font>
      <sz val="7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6" tint="-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5" fillId="0" borderId="0" xfId="0" applyFont="1"/>
    <xf numFmtId="2" fontId="0" fillId="0" borderId="0" xfId="0" applyNumberFormat="1"/>
    <xf numFmtId="0" fontId="6" fillId="0" borderId="0" xfId="0" applyFont="1"/>
    <xf numFmtId="44" fontId="8" fillId="0" borderId="0" xfId="0" applyNumberFormat="1" applyFont="1"/>
    <xf numFmtId="44" fontId="0" fillId="0" borderId="0" xfId="0" applyNumberFormat="1"/>
    <xf numFmtId="44" fontId="9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44" fontId="10" fillId="0" borderId="0" xfId="0" applyNumberFormat="1" applyFont="1"/>
    <xf numFmtId="0" fontId="9" fillId="0" borderId="0" xfId="0" applyFont="1"/>
    <xf numFmtId="0" fontId="0" fillId="0" borderId="0" xfId="0" applyAlignment="1">
      <alignment horizontal="left"/>
    </xf>
    <xf numFmtId="44" fontId="11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4" fillId="0" borderId="0" xfId="1" applyNumberFormat="1" applyFill="1" applyBorder="1" applyAlignment="1" applyProtection="1"/>
    <xf numFmtId="164" fontId="0" fillId="0" borderId="0" xfId="0" applyNumberFormat="1"/>
    <xf numFmtId="164" fontId="10" fillId="0" borderId="0" xfId="0" applyNumberFormat="1" applyFont="1"/>
    <xf numFmtId="164" fontId="12" fillId="0" borderId="0" xfId="0" applyNumberFormat="1" applyFont="1"/>
    <xf numFmtId="164" fontId="10" fillId="0" borderId="0" xfId="1" applyNumberFormat="1" applyFont="1" applyFill="1" applyBorder="1" applyAlignment="1" applyProtection="1"/>
    <xf numFmtId="164" fontId="4" fillId="0" borderId="2" xfId="1" applyNumberFormat="1" applyFill="1" applyBorder="1" applyAlignment="1" applyProtection="1"/>
    <xf numFmtId="164" fontId="10" fillId="0" borderId="2" xfId="1" applyNumberFormat="1" applyFont="1" applyFill="1" applyBorder="1" applyAlignment="1" applyProtection="1"/>
    <xf numFmtId="164" fontId="0" fillId="0" borderId="3" xfId="0" applyNumberFormat="1" applyBorder="1"/>
    <xf numFmtId="164" fontId="10" fillId="0" borderId="3" xfId="0" applyNumberFormat="1" applyFont="1" applyBorder="1"/>
    <xf numFmtId="164" fontId="9" fillId="0" borderId="4" xfId="1" applyNumberFormat="1" applyFont="1" applyFill="1" applyBorder="1" applyAlignment="1" applyProtection="1"/>
    <xf numFmtId="164" fontId="12" fillId="0" borderId="4" xfId="1" applyNumberFormat="1" applyFont="1" applyFill="1" applyBorder="1" applyAlignment="1" applyProtection="1"/>
    <xf numFmtId="0" fontId="0" fillId="0" borderId="5" xfId="0" applyBorder="1"/>
    <xf numFmtId="164" fontId="10" fillId="0" borderId="5" xfId="0" applyNumberFormat="1" applyFont="1" applyBorder="1"/>
    <xf numFmtId="2" fontId="0" fillId="0" borderId="5" xfId="0" applyNumberFormat="1" applyBorder="1"/>
    <xf numFmtId="164" fontId="4" fillId="0" borderId="0" xfId="1" applyNumberFormat="1" applyFont="1" applyFill="1" applyBorder="1" applyAlignment="1" applyProtection="1"/>
    <xf numFmtId="164" fontId="14" fillId="0" borderId="4" xfId="1" applyNumberFormat="1" applyFont="1" applyFill="1" applyBorder="1" applyAlignment="1" applyProtection="1"/>
    <xf numFmtId="164" fontId="15" fillId="0" borderId="4" xfId="1" applyNumberFormat="1" applyFont="1" applyFill="1" applyBorder="1" applyAlignment="1" applyProtection="1"/>
    <xf numFmtId="164" fontId="17" fillId="0" borderId="6" xfId="0" applyNumberFormat="1" applyFont="1" applyBorder="1"/>
    <xf numFmtId="0" fontId="7" fillId="0" borderId="5" xfId="0" applyFont="1" applyBorder="1"/>
    <xf numFmtId="2" fontId="16" fillId="0" borderId="0" xfId="0" applyNumberFormat="1" applyFont="1"/>
    <xf numFmtId="44" fontId="9" fillId="0" borderId="5" xfId="0" applyNumberFormat="1" applyFont="1" applyBorder="1"/>
    <xf numFmtId="44" fontId="0" fillId="0" borderId="5" xfId="0" applyNumberFormat="1" applyBorder="1"/>
    <xf numFmtId="164" fontId="13" fillId="0" borderId="0" xfId="1" applyNumberFormat="1" applyFont="1" applyFill="1" applyBorder="1" applyAlignment="1" applyProtection="1"/>
    <xf numFmtId="164" fontId="9" fillId="0" borderId="0" xfId="1" applyNumberFormat="1" applyFont="1" applyFill="1" applyBorder="1" applyAlignment="1" applyProtection="1"/>
    <xf numFmtId="164" fontId="13" fillId="0" borderId="2" xfId="1" applyNumberFormat="1" applyFont="1" applyFill="1" applyBorder="1" applyAlignment="1" applyProtection="1"/>
    <xf numFmtId="164" fontId="4" fillId="0" borderId="7" xfId="1" applyNumberFormat="1" applyFill="1" applyBorder="1" applyAlignment="1" applyProtection="1"/>
    <xf numFmtId="164" fontId="13" fillId="0" borderId="7" xfId="1" applyNumberFormat="1" applyFont="1" applyFill="1" applyBorder="1" applyAlignment="1" applyProtection="1"/>
    <xf numFmtId="164" fontId="9" fillId="0" borderId="7" xfId="1" applyNumberFormat="1" applyFont="1" applyFill="1" applyBorder="1" applyAlignment="1" applyProtection="1"/>
    <xf numFmtId="164" fontId="4" fillId="0" borderId="5" xfId="1" applyNumberFormat="1" applyFill="1" applyBorder="1" applyAlignment="1" applyProtection="1"/>
    <xf numFmtId="164" fontId="13" fillId="0" borderId="5" xfId="1" applyNumberFormat="1" applyFont="1" applyFill="1" applyBorder="1" applyAlignment="1" applyProtection="1"/>
    <xf numFmtId="164" fontId="9" fillId="0" borderId="5" xfId="1" applyNumberFormat="1" applyFont="1" applyFill="1" applyBorder="1" applyAlignment="1" applyProtection="1"/>
    <xf numFmtId="44" fontId="18" fillId="0" borderId="0" xfId="0" applyNumberFormat="1" applyFont="1"/>
    <xf numFmtId="3" fontId="0" fillId="0" borderId="0" xfId="0" applyNumberFormat="1"/>
    <xf numFmtId="2" fontId="19" fillId="0" borderId="0" xfId="0" applyNumberFormat="1" applyFont="1" applyAlignment="1">
      <alignment horizontal="center"/>
    </xf>
    <xf numFmtId="0" fontId="20" fillId="0" borderId="0" xfId="0" applyFont="1"/>
    <xf numFmtId="2" fontId="17" fillId="0" borderId="0" xfId="0" applyNumberFormat="1" applyFont="1"/>
    <xf numFmtId="43" fontId="1" fillId="0" borderId="1" xfId="0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43" fontId="21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0" fillId="0" borderId="1" xfId="0" applyNumberFormat="1" applyBorder="1"/>
    <xf numFmtId="43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3" fillId="0" borderId="1" xfId="0" applyNumberFormat="1" applyFont="1" applyBorder="1" applyAlignment="1">
      <alignment horizontal="right"/>
    </xf>
    <xf numFmtId="0" fontId="0" fillId="0" borderId="8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2" fontId="1" fillId="0" borderId="0" xfId="0" applyNumberFormat="1" applyFont="1"/>
    <xf numFmtId="3" fontId="0" fillId="0" borderId="5" xfId="0" applyNumberFormat="1" applyBorder="1"/>
    <xf numFmtId="165" fontId="18" fillId="0" borderId="0" xfId="0" applyNumberFormat="1" applyFont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1672535</xdr:colOff>
      <xdr:row>36</xdr:row>
      <xdr:rowOff>165653</xdr:rowOff>
    </xdr:from>
    <xdr:to>
      <xdr:col>1</xdr:col>
      <xdr:colOff>2834585</xdr:colOff>
      <xdr:row>41</xdr:row>
      <xdr:rowOff>79992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E806B43-7AEE-4895-B47A-D1082A112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361" y="9055653"/>
          <a:ext cx="1162050" cy="88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561975</xdr:colOff>
      <xdr:row>39</xdr:row>
      <xdr:rowOff>81137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191BE63-9DDB-48B3-B766-4F272CE6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81500"/>
          <a:ext cx="4181475" cy="3129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7</xdr:col>
      <xdr:colOff>523875</xdr:colOff>
      <xdr:row>65</xdr:row>
      <xdr:rowOff>81137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F38D05E-B416-4DFA-95F9-350ED24EA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334500"/>
          <a:ext cx="4181475" cy="3129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7</xdr:col>
      <xdr:colOff>523875</xdr:colOff>
      <xdr:row>50</xdr:row>
      <xdr:rowOff>81137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624280-DE57-40C5-A887-70F0310D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96050"/>
          <a:ext cx="4181475" cy="3129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7</xdr:col>
      <xdr:colOff>523875</xdr:colOff>
      <xdr:row>50</xdr:row>
      <xdr:rowOff>81137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C451247-E3AD-4ED4-B24E-589DC761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6477000"/>
          <a:ext cx="4181475" cy="31291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292501</xdr:colOff>
      <xdr:row>19</xdr:row>
      <xdr:rowOff>120001</xdr:rowOff>
    </xdr:from>
    <xdr:to>
      <xdr:col>7</xdr:col>
      <xdr:colOff>1</xdr:colOff>
      <xdr:row>32</xdr:row>
      <xdr:rowOff>180000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CC34D72-1506-2156-BD62-AEFE4B00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001" y="3742501"/>
          <a:ext cx="3352500" cy="249749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10</xdr:row>
      <xdr:rowOff>47626</xdr:rowOff>
    </xdr:from>
    <xdr:to>
      <xdr:col>5</xdr:col>
      <xdr:colOff>133350</xdr:colOff>
      <xdr:row>14</xdr:row>
      <xdr:rowOff>171450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0FB88FB-3EBA-CC48-AEDF-05A38E9F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" y="1981201"/>
          <a:ext cx="1638300" cy="885824"/>
        </a:xfrm>
        <a:prstGeom prst="rect">
          <a:avLst/>
        </a:prstGeom>
      </xdr:spPr>
    </xdr:pic>
    <xdr:clientData/>
  </xdr:twoCellAnchor>
  <xdr:twoCellAnchor editAs="oneCell">
    <xdr:from>
      <xdr:col>6</xdr:col>
      <xdr:colOff>480000</xdr:colOff>
      <xdr:row>9</xdr:row>
      <xdr:rowOff>37500</xdr:rowOff>
    </xdr:from>
    <xdr:to>
      <xdr:col>8</xdr:col>
      <xdr:colOff>732055</xdr:colOff>
      <xdr:row>14</xdr:row>
      <xdr:rowOff>176475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6226CC7-1C3C-E8F7-B618-84CD801F7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5000" y="1770000"/>
          <a:ext cx="1467055" cy="10764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2439-0BDE-4926-AF9D-80DB58C54277}">
  <sheetPr>
    <pageSetUpPr fitToPage="1"/>
  </sheetPr>
  <dimension ref="A1:G46"/>
  <sheetViews>
    <sheetView topLeftCell="A7" zoomScale="69" zoomScaleNormal="69" workbookViewId="0">
      <selection activeCell="E44" sqref="E44"/>
    </sheetView>
  </sheetViews>
  <sheetFormatPr defaultRowHeight="15" x14ac:dyDescent="0.25"/>
  <cols>
    <col min="1" max="1" width="10.85546875" style="16" customWidth="1"/>
    <col min="2" max="2" width="49.42578125" customWidth="1"/>
    <col min="3" max="3" width="14" style="61" customWidth="1"/>
    <col min="4" max="4" width="28.7109375" customWidth="1"/>
    <col min="5" max="5" width="14.85546875" style="61" customWidth="1"/>
    <col min="6" max="6" width="2.5703125" customWidth="1"/>
    <col min="7" max="7" width="20.7109375" customWidth="1"/>
  </cols>
  <sheetData>
    <row r="1" spans="1:5" x14ac:dyDescent="0.25">
      <c r="A1" s="62" t="s">
        <v>0</v>
      </c>
      <c r="B1" s="4" t="s">
        <v>1</v>
      </c>
      <c r="C1" s="56" t="s">
        <v>5</v>
      </c>
      <c r="D1" s="4" t="s">
        <v>2</v>
      </c>
      <c r="E1" s="56" t="s">
        <v>5</v>
      </c>
    </row>
    <row r="2" spans="1:5" x14ac:dyDescent="0.25">
      <c r="A2" s="63">
        <v>45664</v>
      </c>
      <c r="B2" s="2" t="s">
        <v>61</v>
      </c>
      <c r="C2" s="57">
        <v>89.5</v>
      </c>
      <c r="D2" s="2"/>
      <c r="E2" s="57"/>
    </row>
    <row r="3" spans="1:5" x14ac:dyDescent="0.25">
      <c r="A3" s="63">
        <v>45684</v>
      </c>
      <c r="B3" s="2"/>
      <c r="C3" s="57"/>
      <c r="D3" s="2" t="s">
        <v>62</v>
      </c>
      <c r="E3" s="57">
        <v>20.329999999999998</v>
      </c>
    </row>
    <row r="4" spans="1:5" x14ac:dyDescent="0.25">
      <c r="A4" s="63">
        <v>45688</v>
      </c>
      <c r="B4" s="2"/>
      <c r="C4" s="57"/>
      <c r="D4" s="2" t="s">
        <v>63</v>
      </c>
      <c r="E4" s="57">
        <v>71.87</v>
      </c>
    </row>
    <row r="5" spans="1:5" x14ac:dyDescent="0.25">
      <c r="A5" s="63">
        <v>45706</v>
      </c>
      <c r="B5" s="2"/>
      <c r="C5" s="57"/>
      <c r="D5" s="2" t="s">
        <v>62</v>
      </c>
      <c r="E5" s="57">
        <v>21.26</v>
      </c>
    </row>
    <row r="6" spans="1:5" x14ac:dyDescent="0.25">
      <c r="A6" s="63">
        <v>45734</v>
      </c>
      <c r="B6" s="66"/>
      <c r="C6" s="57"/>
      <c r="D6" s="2" t="s">
        <v>62</v>
      </c>
      <c r="E6" s="57">
        <v>17.02</v>
      </c>
    </row>
    <row r="7" spans="1:5" x14ac:dyDescent="0.25">
      <c r="A7" s="63">
        <v>45745</v>
      </c>
      <c r="B7" s="2" t="s">
        <v>64</v>
      </c>
      <c r="C7" s="57">
        <v>117.1</v>
      </c>
      <c r="D7" s="2"/>
    </row>
    <row r="8" spans="1:5" x14ac:dyDescent="0.25">
      <c r="A8" s="63">
        <v>45750</v>
      </c>
      <c r="C8" s="57"/>
      <c r="D8" s="2" t="s">
        <v>65</v>
      </c>
      <c r="E8" s="57">
        <v>1000</v>
      </c>
    </row>
    <row r="9" spans="1:5" x14ac:dyDescent="0.25">
      <c r="A9" s="63">
        <v>45755</v>
      </c>
      <c r="B9" s="2" t="s">
        <v>66</v>
      </c>
      <c r="C9" s="57">
        <v>20</v>
      </c>
      <c r="D9" s="2"/>
      <c r="E9" s="57"/>
    </row>
    <row r="10" spans="1:5" x14ac:dyDescent="0.25">
      <c r="A10" s="63">
        <v>45764</v>
      </c>
      <c r="B10" s="2"/>
      <c r="C10" s="57"/>
      <c r="D10" s="2" t="s">
        <v>62</v>
      </c>
      <c r="E10" s="57">
        <v>17.260000000000002</v>
      </c>
    </row>
    <row r="11" spans="1:5" x14ac:dyDescent="0.25">
      <c r="A11" s="63">
        <v>45769</v>
      </c>
      <c r="B11" s="2" t="s">
        <v>67</v>
      </c>
      <c r="C11" s="57">
        <v>1500</v>
      </c>
      <c r="D11" s="2"/>
      <c r="E11" s="57"/>
    </row>
    <row r="12" spans="1:5" x14ac:dyDescent="0.25">
      <c r="A12" s="63">
        <v>45796</v>
      </c>
      <c r="B12" s="2"/>
      <c r="C12" s="57"/>
      <c r="D12" s="2" t="s">
        <v>62</v>
      </c>
      <c r="E12" s="57">
        <v>17.7</v>
      </c>
    </row>
    <row r="13" spans="1:5" x14ac:dyDescent="0.25">
      <c r="A13" s="63">
        <v>45826</v>
      </c>
      <c r="B13" s="2"/>
      <c r="C13" s="57"/>
      <c r="D13" s="2" t="s">
        <v>62</v>
      </c>
      <c r="E13" s="57">
        <v>17.02</v>
      </c>
    </row>
    <row r="14" spans="1:5" x14ac:dyDescent="0.25">
      <c r="A14" s="63">
        <v>45852</v>
      </c>
      <c r="B14" t="s">
        <v>68</v>
      </c>
      <c r="C14" s="57">
        <v>50</v>
      </c>
      <c r="D14" s="2"/>
      <c r="E14" s="57"/>
    </row>
    <row r="15" spans="1:5" x14ac:dyDescent="0.25">
      <c r="A15" s="63">
        <v>45852</v>
      </c>
      <c r="B15" s="2" t="s">
        <v>69</v>
      </c>
      <c r="C15" s="57">
        <v>700</v>
      </c>
      <c r="D15" s="2"/>
      <c r="E15" s="57"/>
    </row>
    <row r="16" spans="1:5" x14ac:dyDescent="0.25">
      <c r="A16" s="63">
        <v>45854</v>
      </c>
      <c r="B16" s="2"/>
      <c r="C16" s="57"/>
      <c r="D16" s="2" t="s">
        <v>62</v>
      </c>
      <c r="E16" s="57">
        <v>17.02</v>
      </c>
    </row>
    <row r="17" spans="1:7" x14ac:dyDescent="0.25">
      <c r="A17" s="63">
        <v>45870</v>
      </c>
      <c r="B17" s="2" t="s">
        <v>70</v>
      </c>
      <c r="C17" s="57">
        <v>250</v>
      </c>
      <c r="D17" s="2"/>
      <c r="E17" s="57"/>
    </row>
    <row r="18" spans="1:7" x14ac:dyDescent="0.25">
      <c r="A18" s="63">
        <v>45887</v>
      </c>
      <c r="B18" s="2"/>
      <c r="C18" s="3" t="s">
        <v>60</v>
      </c>
      <c r="D18" s="2" t="s">
        <v>62</v>
      </c>
      <c r="E18" s="57">
        <v>17.489999999999998</v>
      </c>
    </row>
    <row r="19" spans="1:7" x14ac:dyDescent="0.25">
      <c r="A19" s="63">
        <v>45916</v>
      </c>
      <c r="B19" s="2"/>
      <c r="C19" s="3" t="s">
        <v>60</v>
      </c>
      <c r="D19" s="2" t="s">
        <v>62</v>
      </c>
      <c r="E19" s="57">
        <v>17.260000000000002</v>
      </c>
    </row>
    <row r="20" spans="1:7" x14ac:dyDescent="0.25">
      <c r="A20" s="63">
        <v>45923</v>
      </c>
      <c r="B20" s="2"/>
      <c r="C20" s="57"/>
      <c r="D20" s="2" t="s">
        <v>71</v>
      </c>
      <c r="E20" s="57">
        <v>4079.6</v>
      </c>
    </row>
    <row r="21" spans="1:7" x14ac:dyDescent="0.25">
      <c r="A21" s="63">
        <v>45926</v>
      </c>
      <c r="B21" s="2" t="s">
        <v>72</v>
      </c>
      <c r="C21" s="57">
        <v>1500</v>
      </c>
      <c r="D21" s="2"/>
      <c r="E21" s="57"/>
    </row>
    <row r="22" spans="1:7" x14ac:dyDescent="0.25">
      <c r="A22" s="63">
        <v>45936</v>
      </c>
      <c r="B22" s="2"/>
      <c r="C22" s="57"/>
      <c r="D22" s="2" t="s">
        <v>73</v>
      </c>
      <c r="E22" s="57">
        <v>443.5</v>
      </c>
    </row>
    <row r="23" spans="1:7" x14ac:dyDescent="0.25">
      <c r="A23" s="63">
        <v>45936</v>
      </c>
      <c r="B23" s="2"/>
      <c r="C23" s="57"/>
      <c r="D23" s="2" t="s">
        <v>75</v>
      </c>
      <c r="E23" s="57">
        <v>200</v>
      </c>
    </row>
    <row r="24" spans="1:7" x14ac:dyDescent="0.25">
      <c r="A24" s="63">
        <v>45936</v>
      </c>
      <c r="B24" s="2"/>
      <c r="C24" s="57"/>
      <c r="D24" s="2" t="s">
        <v>74</v>
      </c>
      <c r="E24" s="57">
        <v>341.15</v>
      </c>
    </row>
    <row r="25" spans="1:7" x14ac:dyDescent="0.25">
      <c r="A25" s="63">
        <v>45938</v>
      </c>
      <c r="B25" s="2" t="s">
        <v>61</v>
      </c>
      <c r="C25" s="57">
        <v>70</v>
      </c>
      <c r="D25" s="2"/>
      <c r="E25" s="57"/>
    </row>
    <row r="26" spans="1:7" x14ac:dyDescent="0.25">
      <c r="A26" s="63">
        <v>45942</v>
      </c>
      <c r="B26" s="2" t="s">
        <v>76</v>
      </c>
      <c r="C26" s="57">
        <v>300</v>
      </c>
      <c r="D26" s="2"/>
      <c r="E26" s="57"/>
    </row>
    <row r="27" spans="1:7" x14ac:dyDescent="0.25">
      <c r="A27" s="63" t="s">
        <v>77</v>
      </c>
      <c r="C27" s="57"/>
      <c r="D27" s="2" t="s">
        <v>78</v>
      </c>
      <c r="E27" s="57">
        <v>345.7</v>
      </c>
    </row>
    <row r="28" spans="1:7" x14ac:dyDescent="0.25">
      <c r="A28" s="63">
        <v>45950</v>
      </c>
      <c r="B28" s="2"/>
      <c r="C28" s="57"/>
      <c r="D28" s="2" t="s">
        <v>62</v>
      </c>
      <c r="E28" s="57">
        <v>17.46</v>
      </c>
    </row>
    <row r="29" spans="1:7" x14ac:dyDescent="0.25">
      <c r="A29" s="63">
        <v>45956</v>
      </c>
      <c r="B29" s="2" t="s">
        <v>79</v>
      </c>
      <c r="C29" s="57">
        <v>10</v>
      </c>
      <c r="D29" s="2"/>
      <c r="E29" s="57"/>
    </row>
    <row r="30" spans="1:7" x14ac:dyDescent="0.25">
      <c r="A30" s="63">
        <v>45972</v>
      </c>
      <c r="B30" s="2" t="s">
        <v>80</v>
      </c>
      <c r="C30" s="57">
        <v>77.5</v>
      </c>
      <c r="D30" s="2"/>
      <c r="E30" s="57"/>
    </row>
    <row r="31" spans="1:7" x14ac:dyDescent="0.25">
      <c r="A31" s="63">
        <v>45979</v>
      </c>
      <c r="B31" s="2"/>
      <c r="C31" s="57"/>
      <c r="D31" s="2" t="s">
        <v>62</v>
      </c>
      <c r="E31" s="57">
        <v>18.98</v>
      </c>
      <c r="G31" s="69" t="s">
        <v>60</v>
      </c>
    </row>
    <row r="32" spans="1:7" x14ac:dyDescent="0.25">
      <c r="A32" s="63">
        <v>46360</v>
      </c>
      <c r="B32" s="2" t="s">
        <v>61</v>
      </c>
      <c r="C32" s="57">
        <v>50</v>
      </c>
      <c r="D32" s="2"/>
      <c r="E32" s="57"/>
    </row>
    <row r="33" spans="1:5" x14ac:dyDescent="0.25">
      <c r="A33" s="63">
        <v>46372</v>
      </c>
      <c r="B33" s="2"/>
      <c r="C33" s="57"/>
      <c r="D33" s="2" t="s">
        <v>62</v>
      </c>
      <c r="E33" s="57">
        <v>17.260000000000002</v>
      </c>
    </row>
    <row r="34" spans="1:5" x14ac:dyDescent="0.25">
      <c r="A34" s="63">
        <v>46375</v>
      </c>
      <c r="B34" s="2"/>
      <c r="C34" s="57"/>
      <c r="D34" s="2" t="s">
        <v>87</v>
      </c>
      <c r="E34" s="57">
        <v>211.75</v>
      </c>
    </row>
    <row r="35" spans="1:5" x14ac:dyDescent="0.25">
      <c r="A35" s="63"/>
      <c r="B35" s="2"/>
      <c r="C35" s="57"/>
      <c r="D35" s="2"/>
      <c r="E35" s="57"/>
    </row>
    <row r="36" spans="1:5" x14ac:dyDescent="0.25">
      <c r="A36" s="63"/>
      <c r="B36" s="2"/>
      <c r="C36" s="57"/>
      <c r="D36" s="2"/>
      <c r="E36" s="57"/>
    </row>
    <row r="37" spans="1:5" x14ac:dyDescent="0.25">
      <c r="A37" s="64"/>
      <c r="B37" s="2"/>
      <c r="C37" s="57"/>
      <c r="D37" s="2"/>
      <c r="E37" s="57"/>
    </row>
    <row r="38" spans="1:5" x14ac:dyDescent="0.25">
      <c r="A38" s="64"/>
      <c r="B38" s="4" t="s">
        <v>6</v>
      </c>
      <c r="C38" s="58">
        <f>SUM(C2:C37)</f>
        <v>4734.1000000000004</v>
      </c>
      <c r="D38" s="4" t="s">
        <v>6</v>
      </c>
      <c r="E38" s="65">
        <f>SUM(E3:E37)</f>
        <v>6909.6299999999992</v>
      </c>
    </row>
    <row r="39" spans="1:5" x14ac:dyDescent="0.25">
      <c r="A39" s="64"/>
      <c r="B39" s="2"/>
      <c r="C39" s="57"/>
      <c r="D39" s="2"/>
      <c r="E39" s="57"/>
    </row>
    <row r="40" spans="1:5" x14ac:dyDescent="0.25">
      <c r="A40" s="64"/>
      <c r="B40" s="2"/>
      <c r="C40" s="57"/>
      <c r="D40" s="2"/>
      <c r="E40" s="57"/>
    </row>
    <row r="41" spans="1:5" x14ac:dyDescent="0.25">
      <c r="A41" s="64"/>
      <c r="B41" s="2"/>
      <c r="C41" s="59"/>
      <c r="D41" s="2"/>
      <c r="E41" s="57"/>
    </row>
    <row r="44" spans="1:5" x14ac:dyDescent="0.25">
      <c r="A44" s="63">
        <v>46023</v>
      </c>
      <c r="B44" s="68">
        <v>5237.2299999999996</v>
      </c>
      <c r="C44" s="60" t="s">
        <v>88</v>
      </c>
      <c r="D44" s="67">
        <v>13</v>
      </c>
      <c r="E44" s="60">
        <f>C38</f>
        <v>4734.1000000000004</v>
      </c>
    </row>
    <row r="45" spans="1:5" x14ac:dyDescent="0.25">
      <c r="A45" s="63">
        <v>46387</v>
      </c>
      <c r="B45" s="68">
        <v>3061.7</v>
      </c>
      <c r="C45" s="60" t="s">
        <v>89</v>
      </c>
      <c r="D45" s="1">
        <v>20</v>
      </c>
      <c r="E45" s="60">
        <f>E38</f>
        <v>6909.6299999999992</v>
      </c>
    </row>
    <row r="46" spans="1:5" x14ac:dyDescent="0.25">
      <c r="A46" s="64" t="s">
        <v>4</v>
      </c>
      <c r="B46" s="68">
        <f>B44-B45</f>
        <v>2175.5299999999997</v>
      </c>
      <c r="C46" s="60" t="s">
        <v>3</v>
      </c>
      <c r="D46" s="68" t="s">
        <v>60</v>
      </c>
      <c r="E46" s="60">
        <f>E44-E45</f>
        <v>-2175.5299999999988</v>
      </c>
    </row>
  </sheetData>
  <printOptions gridLines="1"/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F3B6-BC9D-4B42-8B03-D759D15B5D6C}">
  <dimension ref="A1:E20"/>
  <sheetViews>
    <sheetView workbookViewId="0">
      <selection activeCell="E17" sqref="E17"/>
    </sheetView>
  </sheetViews>
  <sheetFormatPr defaultRowHeight="15" x14ac:dyDescent="0.25"/>
  <cols>
    <col min="1" max="1" width="54.28515625" customWidth="1"/>
    <col min="5" max="5" width="18.7109375" customWidth="1"/>
  </cols>
  <sheetData>
    <row r="1" spans="1:5" x14ac:dyDescent="0.25">
      <c r="A1" s="6" t="s">
        <v>81</v>
      </c>
      <c r="B1" s="6"/>
      <c r="C1" s="6"/>
    </row>
    <row r="3" spans="1:5" x14ac:dyDescent="0.25">
      <c r="A3" s="5" t="s">
        <v>7</v>
      </c>
    </row>
    <row r="4" spans="1:5" x14ac:dyDescent="0.25">
      <c r="A4" t="s">
        <v>8</v>
      </c>
      <c r="E4" s="7">
        <v>209.5</v>
      </c>
    </row>
    <row r="5" spans="1:5" x14ac:dyDescent="0.25">
      <c r="A5" t="s">
        <v>9</v>
      </c>
      <c r="E5" s="7">
        <v>4524.6000000000004</v>
      </c>
    </row>
    <row r="6" spans="1:5" x14ac:dyDescent="0.25">
      <c r="A6" t="s">
        <v>10</v>
      </c>
      <c r="E6" s="7"/>
    </row>
    <row r="7" spans="1:5" x14ac:dyDescent="0.25">
      <c r="E7" s="33"/>
    </row>
    <row r="8" spans="1:5" x14ac:dyDescent="0.25">
      <c r="A8" s="8" t="s">
        <v>11</v>
      </c>
      <c r="E8" s="39">
        <f>SUM(E4:E7)</f>
        <v>4734.1000000000004</v>
      </c>
    </row>
    <row r="9" spans="1:5" x14ac:dyDescent="0.25">
      <c r="E9" s="7"/>
    </row>
    <row r="10" spans="1:5" x14ac:dyDescent="0.25">
      <c r="E10" s="7"/>
    </row>
    <row r="11" spans="1:5" x14ac:dyDescent="0.25">
      <c r="E11" s="7"/>
    </row>
    <row r="12" spans="1:5" x14ac:dyDescent="0.25">
      <c r="A12" s="6" t="s">
        <v>12</v>
      </c>
      <c r="E12" s="7"/>
    </row>
    <row r="13" spans="1:5" x14ac:dyDescent="0.25">
      <c r="A13" t="s">
        <v>13</v>
      </c>
      <c r="E13" s="7">
        <v>71.87</v>
      </c>
    </row>
    <row r="14" spans="1:5" x14ac:dyDescent="0.25">
      <c r="A14" t="s">
        <v>83</v>
      </c>
      <c r="E14" s="7">
        <v>211.75</v>
      </c>
    </row>
    <row r="15" spans="1:5" x14ac:dyDescent="0.25">
      <c r="A15" t="s">
        <v>14</v>
      </c>
      <c r="E15" s="7">
        <v>216.06</v>
      </c>
    </row>
    <row r="16" spans="1:5" x14ac:dyDescent="0.25">
      <c r="A16" t="s">
        <v>82</v>
      </c>
      <c r="E16" s="7">
        <v>6409.95</v>
      </c>
    </row>
    <row r="17" spans="1:5" x14ac:dyDescent="0.25">
      <c r="E17" s="7"/>
    </row>
    <row r="18" spans="1:5" x14ac:dyDescent="0.25">
      <c r="A18" s="38" t="s">
        <v>15</v>
      </c>
      <c r="E18" s="7">
        <f>SUM(E13:E16)</f>
        <v>6909.63</v>
      </c>
    </row>
    <row r="19" spans="1:5" x14ac:dyDescent="0.25">
      <c r="E19" s="31"/>
    </row>
    <row r="20" spans="1:5" x14ac:dyDescent="0.25">
      <c r="A20" s="5" t="s">
        <v>16</v>
      </c>
      <c r="E20" s="55">
        <f>E8-E18</f>
        <v>-2175.5299999999997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38ED-A392-4717-8683-DA6AC563D43F}">
  <dimension ref="A1:J48"/>
  <sheetViews>
    <sheetView topLeftCell="A41" workbookViewId="0">
      <selection activeCell="D20" sqref="D20"/>
    </sheetView>
  </sheetViews>
  <sheetFormatPr defaultRowHeight="15" x14ac:dyDescent="0.25"/>
  <cols>
    <col min="5" max="5" width="9.140625" style="7"/>
    <col min="8" max="8" width="9.140625" style="7"/>
  </cols>
  <sheetData>
    <row r="1" spans="1:8" x14ac:dyDescent="0.25">
      <c r="A1" s="40" t="s">
        <v>85</v>
      </c>
      <c r="B1" s="41"/>
      <c r="C1" s="31"/>
    </row>
    <row r="2" spans="1:8" x14ac:dyDescent="0.25">
      <c r="A2" s="10"/>
      <c r="B2" s="10"/>
    </row>
    <row r="3" spans="1:8" x14ac:dyDescent="0.25">
      <c r="A3" s="11" t="s">
        <v>17</v>
      </c>
      <c r="B3" s="10"/>
      <c r="E3" s="70" t="s">
        <v>29</v>
      </c>
      <c r="F3" s="5"/>
      <c r="G3" s="5"/>
      <c r="H3" s="70" t="s">
        <v>30</v>
      </c>
    </row>
    <row r="4" spans="1:8" x14ac:dyDescent="0.25">
      <c r="A4" s="12" t="s">
        <v>18</v>
      </c>
      <c r="B4" s="10"/>
    </row>
    <row r="5" spans="1:8" x14ac:dyDescent="0.25">
      <c r="A5" s="10" t="s">
        <v>19</v>
      </c>
      <c r="B5" s="10"/>
      <c r="E5" s="7">
        <v>5237.2299999999996</v>
      </c>
    </row>
    <row r="6" spans="1:8" x14ac:dyDescent="0.25">
      <c r="A6" s="13" t="s">
        <v>20</v>
      </c>
      <c r="B6" s="14"/>
      <c r="E6" s="7">
        <v>5237.2299999999996</v>
      </c>
    </row>
    <row r="7" spans="1:8" x14ac:dyDescent="0.25">
      <c r="A7" s="13"/>
      <c r="B7" s="14"/>
      <c r="E7" s="33"/>
    </row>
    <row r="8" spans="1:8" x14ac:dyDescent="0.25">
      <c r="A8" s="15" t="s">
        <v>21</v>
      </c>
      <c r="B8" s="10"/>
      <c r="E8" s="7">
        <v>5237.2299999999996</v>
      </c>
    </row>
    <row r="9" spans="1:8" x14ac:dyDescent="0.25">
      <c r="A9" s="15"/>
      <c r="B9" s="10"/>
    </row>
    <row r="10" spans="1:8" x14ac:dyDescent="0.25">
      <c r="A10" s="15" t="s">
        <v>22</v>
      </c>
      <c r="B10" s="10"/>
    </row>
    <row r="11" spans="1:8" x14ac:dyDescent="0.25">
      <c r="A11" s="16" t="s">
        <v>23</v>
      </c>
      <c r="B11" s="10"/>
      <c r="H11" s="7">
        <v>5237.2299999999996</v>
      </c>
    </row>
    <row r="12" spans="1:8" x14ac:dyDescent="0.25">
      <c r="A12" s="16" t="s">
        <v>24</v>
      </c>
      <c r="B12" s="17"/>
      <c r="H12" s="7" t="s">
        <v>60</v>
      </c>
    </row>
    <row r="13" spans="1:8" x14ac:dyDescent="0.25">
      <c r="A13" s="16" t="s">
        <v>25</v>
      </c>
      <c r="B13" s="10"/>
      <c r="H13" s="7">
        <f>SUM(H11:H12)</f>
        <v>5237.2299999999996</v>
      </c>
    </row>
    <row r="14" spans="1:8" x14ac:dyDescent="0.25">
      <c r="A14" s="16"/>
      <c r="B14" s="10"/>
    </row>
    <row r="15" spans="1:8" x14ac:dyDescent="0.25">
      <c r="A15" s="12" t="s">
        <v>26</v>
      </c>
      <c r="B15" s="10"/>
    </row>
    <row r="16" spans="1:8" x14ac:dyDescent="0.25">
      <c r="A16" s="16" t="s">
        <v>27</v>
      </c>
      <c r="B16" s="10"/>
      <c r="H16" s="7">
        <v>0</v>
      </c>
    </row>
    <row r="17" spans="1:10" x14ac:dyDescent="0.25">
      <c r="A17" s="16"/>
      <c r="B17" s="10"/>
    </row>
    <row r="18" spans="1:10" x14ac:dyDescent="0.25">
      <c r="A18" s="16"/>
      <c r="B18" s="10"/>
    </row>
    <row r="19" spans="1:10" x14ac:dyDescent="0.25">
      <c r="H19" s="33"/>
    </row>
    <row r="20" spans="1:10" x14ac:dyDescent="0.25">
      <c r="A20" s="15" t="s">
        <v>28</v>
      </c>
      <c r="B20" s="10"/>
      <c r="H20" s="7">
        <f>SUM(H13:H16)</f>
        <v>5237.2299999999996</v>
      </c>
    </row>
    <row r="21" spans="1:10" x14ac:dyDescent="0.25">
      <c r="H21" s="7" t="s">
        <v>60</v>
      </c>
    </row>
    <row r="22" spans="1:10" x14ac:dyDescent="0.25">
      <c r="H22" s="7" t="s">
        <v>60</v>
      </c>
    </row>
    <row r="23" spans="1:10" x14ac:dyDescent="0.25">
      <c r="A23" s="31"/>
      <c r="B23" s="31"/>
      <c r="C23" s="31"/>
      <c r="D23" s="31"/>
      <c r="E23" s="33"/>
      <c r="F23" s="31"/>
      <c r="G23" s="31"/>
      <c r="H23" s="33" t="s">
        <v>60</v>
      </c>
      <c r="I23" s="31"/>
      <c r="J23" s="31"/>
    </row>
    <row r="26" spans="1:10" x14ac:dyDescent="0.25">
      <c r="A26" s="6" t="s">
        <v>86</v>
      </c>
      <c r="B26" s="6"/>
      <c r="C26" s="6"/>
      <c r="E26" s="70" t="s">
        <v>29</v>
      </c>
      <c r="H26" s="70" t="s">
        <v>30</v>
      </c>
    </row>
    <row r="28" spans="1:10" x14ac:dyDescent="0.25">
      <c r="B28" s="11" t="s">
        <v>17</v>
      </c>
    </row>
    <row r="29" spans="1:10" x14ac:dyDescent="0.25">
      <c r="A29" s="12" t="s">
        <v>18</v>
      </c>
      <c r="B29" s="10"/>
    </row>
    <row r="30" spans="1:10" x14ac:dyDescent="0.25">
      <c r="A30" s="10" t="s">
        <v>19</v>
      </c>
      <c r="B30" s="10"/>
      <c r="E30" s="7">
        <v>3061.7</v>
      </c>
    </row>
    <row r="31" spans="1:10" x14ac:dyDescent="0.25">
      <c r="A31" s="13" t="s">
        <v>20</v>
      </c>
      <c r="B31" s="14"/>
      <c r="E31" s="7">
        <v>3061.7</v>
      </c>
    </row>
    <row r="32" spans="1:10" x14ac:dyDescent="0.25">
      <c r="A32" s="13"/>
      <c r="B32" s="14"/>
      <c r="E32" s="33"/>
    </row>
    <row r="33" spans="1:10" x14ac:dyDescent="0.25">
      <c r="A33" s="15" t="s">
        <v>21</v>
      </c>
      <c r="B33" s="10"/>
      <c r="E33" s="7">
        <v>3061.7</v>
      </c>
    </row>
    <row r="34" spans="1:10" x14ac:dyDescent="0.25">
      <c r="A34" s="15"/>
      <c r="B34" s="10"/>
    </row>
    <row r="35" spans="1:10" x14ac:dyDescent="0.25">
      <c r="A35" s="15" t="s">
        <v>22</v>
      </c>
      <c r="B35" s="10"/>
    </row>
    <row r="36" spans="1:10" x14ac:dyDescent="0.25">
      <c r="A36" s="16" t="s">
        <v>23</v>
      </c>
      <c r="B36" s="10"/>
      <c r="H36" s="7">
        <v>5237.2299999999996</v>
      </c>
    </row>
    <row r="37" spans="1:10" x14ac:dyDescent="0.25">
      <c r="A37" s="16" t="s">
        <v>24</v>
      </c>
      <c r="B37" s="17"/>
      <c r="H37" s="7">
        <v>-2175.5300000000002</v>
      </c>
    </row>
    <row r="38" spans="1:10" x14ac:dyDescent="0.25">
      <c r="A38" s="16" t="s">
        <v>31</v>
      </c>
      <c r="B38" s="10"/>
      <c r="H38" s="7">
        <f>SUM(H36:H37)</f>
        <v>3061.6999999999994</v>
      </c>
    </row>
    <row r="39" spans="1:10" x14ac:dyDescent="0.25">
      <c r="A39" s="16"/>
      <c r="B39" s="10"/>
    </row>
    <row r="40" spans="1:10" x14ac:dyDescent="0.25">
      <c r="A40" s="12" t="s">
        <v>26</v>
      </c>
      <c r="B40" s="10"/>
    </row>
    <row r="41" spans="1:10" x14ac:dyDescent="0.25">
      <c r="A41" s="16" t="s">
        <v>27</v>
      </c>
      <c r="B41" s="10"/>
      <c r="H41" s="7">
        <v>0</v>
      </c>
    </row>
    <row r="42" spans="1:10" x14ac:dyDescent="0.25">
      <c r="A42" s="16"/>
      <c r="B42" s="10"/>
    </row>
    <row r="43" spans="1:10" x14ac:dyDescent="0.25">
      <c r="A43" s="16"/>
      <c r="B43" s="10"/>
    </row>
    <row r="44" spans="1:10" x14ac:dyDescent="0.25">
      <c r="H44" s="33"/>
    </row>
    <row r="45" spans="1:10" x14ac:dyDescent="0.25">
      <c r="A45" s="15" t="s">
        <v>28</v>
      </c>
      <c r="B45" s="10"/>
      <c r="H45" s="7">
        <v>3061.7</v>
      </c>
    </row>
    <row r="48" spans="1:10" x14ac:dyDescent="0.25">
      <c r="A48" s="31"/>
      <c r="B48" s="31"/>
      <c r="C48" s="31"/>
      <c r="D48" s="31"/>
      <c r="E48" s="33"/>
      <c r="F48" s="31"/>
      <c r="G48" s="31"/>
      <c r="H48" s="33"/>
      <c r="I48" s="31"/>
      <c r="J48" s="3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02DE-F7B2-4758-9562-542D6F3E8545}">
  <dimension ref="A1:U33"/>
  <sheetViews>
    <sheetView topLeftCell="B10" workbookViewId="0">
      <selection activeCell="W26" sqref="W26"/>
    </sheetView>
  </sheetViews>
  <sheetFormatPr defaultRowHeight="15" x14ac:dyDescent="0.25"/>
  <cols>
    <col min="1" max="1" width="45.7109375" customWidth="1"/>
  </cols>
  <sheetData>
    <row r="1" spans="1:21" x14ac:dyDescent="0.25">
      <c r="A1" s="15" t="s">
        <v>32</v>
      </c>
      <c r="M1" s="15"/>
      <c r="N1" s="15"/>
    </row>
    <row r="2" spans="1:21" x14ac:dyDescent="0.25">
      <c r="M2" s="15"/>
      <c r="N2" s="15"/>
    </row>
    <row r="3" spans="1:21" x14ac:dyDescent="0.25">
      <c r="B3" s="18">
        <v>2007</v>
      </c>
      <c r="C3" s="18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2015</v>
      </c>
      <c r="L3" s="19">
        <v>2016</v>
      </c>
      <c r="M3" s="19">
        <v>2017</v>
      </c>
      <c r="N3" s="19">
        <v>2018</v>
      </c>
      <c r="O3" s="19">
        <v>2019</v>
      </c>
      <c r="P3" s="19">
        <v>2020</v>
      </c>
      <c r="Q3" s="19">
        <v>2021</v>
      </c>
      <c r="R3" s="19">
        <v>2022</v>
      </c>
      <c r="S3" s="19">
        <v>2023</v>
      </c>
      <c r="T3" s="19">
        <v>2024</v>
      </c>
      <c r="U3" s="19">
        <v>2025</v>
      </c>
    </row>
    <row r="4" spans="1:21" x14ac:dyDescent="0.25">
      <c r="A4" s="18" t="s">
        <v>33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2"/>
      <c r="M4" s="23"/>
      <c r="N4" s="23"/>
      <c r="O4" s="22"/>
      <c r="P4" s="23"/>
      <c r="Q4" s="23"/>
    </row>
    <row r="5" spans="1:21" x14ac:dyDescent="0.25">
      <c r="B5" s="20"/>
      <c r="C5" s="20"/>
      <c r="D5" s="20"/>
      <c r="E5" s="20"/>
      <c r="F5" s="20"/>
      <c r="G5" s="20"/>
      <c r="H5" s="20"/>
      <c r="I5" s="20"/>
      <c r="J5" s="21"/>
      <c r="K5" s="21"/>
      <c r="L5" s="22"/>
      <c r="M5" s="23"/>
      <c r="N5" s="23"/>
      <c r="O5" s="22"/>
      <c r="P5" s="23"/>
      <c r="Q5" s="23"/>
    </row>
    <row r="6" spans="1:21" x14ac:dyDescent="0.25">
      <c r="A6" t="s">
        <v>34</v>
      </c>
      <c r="B6" s="20">
        <v>813</v>
      </c>
      <c r="C6" s="20">
        <v>3850</v>
      </c>
      <c r="D6" s="20">
        <v>150</v>
      </c>
      <c r="E6" s="20"/>
      <c r="F6" s="20"/>
      <c r="G6" s="20"/>
      <c r="H6" s="20">
        <v>2478.94</v>
      </c>
      <c r="I6" s="20">
        <v>1536.09</v>
      </c>
      <c r="J6" s="21">
        <v>2575.94</v>
      </c>
      <c r="K6" s="21"/>
      <c r="L6" s="22">
        <v>2337.35</v>
      </c>
      <c r="M6" s="22">
        <v>1276.2</v>
      </c>
      <c r="N6" s="22">
        <v>498.7</v>
      </c>
      <c r="O6" s="22">
        <v>5190.5</v>
      </c>
      <c r="P6" s="22">
        <v>658</v>
      </c>
      <c r="Q6" s="22">
        <v>1134</v>
      </c>
      <c r="R6" s="22">
        <v>114</v>
      </c>
      <c r="S6" s="22">
        <v>4184</v>
      </c>
      <c r="T6" s="22">
        <v>674.15</v>
      </c>
      <c r="U6" s="22">
        <v>209.5</v>
      </c>
    </row>
    <row r="7" spans="1:21" x14ac:dyDescent="0.25">
      <c r="A7" t="s">
        <v>35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150</v>
      </c>
      <c r="I7" s="20">
        <v>0</v>
      </c>
      <c r="J7" s="20">
        <v>0</v>
      </c>
      <c r="K7" s="20">
        <v>0</v>
      </c>
      <c r="L7" s="24">
        <v>10000</v>
      </c>
      <c r="M7" s="24"/>
      <c r="N7" s="24">
        <v>1000</v>
      </c>
      <c r="O7" s="24">
        <v>3884</v>
      </c>
      <c r="P7" s="24">
        <v>6500</v>
      </c>
      <c r="Q7" s="24">
        <v>11000</v>
      </c>
      <c r="R7" s="24">
        <v>100</v>
      </c>
      <c r="S7" s="24">
        <v>0</v>
      </c>
      <c r="T7" s="24">
        <v>7500</v>
      </c>
      <c r="U7" s="24">
        <v>4524.6000000000004</v>
      </c>
    </row>
    <row r="8" spans="1:21" x14ac:dyDescent="0.25">
      <c r="A8" t="s">
        <v>36</v>
      </c>
      <c r="B8" s="25">
        <v>1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641.98</v>
      </c>
      <c r="I8" s="25">
        <v>0</v>
      </c>
      <c r="J8" s="25">
        <v>0</v>
      </c>
      <c r="K8" s="25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31"/>
      <c r="T8" s="31"/>
      <c r="U8" s="31"/>
    </row>
    <row r="9" spans="1:21" x14ac:dyDescent="0.25">
      <c r="B9" s="20"/>
      <c r="C9" s="20"/>
      <c r="D9" s="20"/>
      <c r="E9" s="20"/>
      <c r="F9" s="20"/>
      <c r="G9" s="20"/>
      <c r="H9" s="20"/>
      <c r="I9" s="20"/>
      <c r="J9" s="21"/>
      <c r="K9" s="21"/>
      <c r="L9" s="22"/>
      <c r="M9" s="22"/>
      <c r="N9" s="22"/>
      <c r="O9" s="22"/>
      <c r="P9" s="23"/>
      <c r="Q9" s="23"/>
    </row>
    <row r="10" spans="1:21" x14ac:dyDescent="0.25">
      <c r="A10" t="s">
        <v>37</v>
      </c>
      <c r="B10" s="20">
        <f>SUM(B6:B8)</f>
        <v>814</v>
      </c>
      <c r="C10" s="20">
        <f>SUM(C6:C8)</f>
        <v>3850</v>
      </c>
      <c r="D10" s="20">
        <f t="shared" ref="D10:N10" si="0">SUM(D6:D8)</f>
        <v>150</v>
      </c>
      <c r="E10" s="20">
        <f t="shared" si="0"/>
        <v>0</v>
      </c>
      <c r="F10" s="20">
        <f t="shared" si="0"/>
        <v>0</v>
      </c>
      <c r="G10" s="20">
        <f t="shared" si="0"/>
        <v>0</v>
      </c>
      <c r="H10" s="20">
        <f t="shared" si="0"/>
        <v>3270.92</v>
      </c>
      <c r="I10" s="20">
        <f t="shared" si="0"/>
        <v>1536.09</v>
      </c>
      <c r="J10" s="20">
        <f t="shared" si="0"/>
        <v>2575.94</v>
      </c>
      <c r="K10" s="20">
        <f t="shared" si="0"/>
        <v>0</v>
      </c>
      <c r="L10" s="24">
        <f t="shared" si="0"/>
        <v>12337.35</v>
      </c>
      <c r="M10" s="24">
        <f t="shared" si="0"/>
        <v>1276.2</v>
      </c>
      <c r="N10" s="24">
        <f t="shared" si="0"/>
        <v>1498.7</v>
      </c>
      <c r="O10" s="24">
        <v>9074.5</v>
      </c>
      <c r="P10" s="24">
        <f t="shared" ref="P10:S10" si="1">SUM(P6:P8)</f>
        <v>7158</v>
      </c>
      <c r="Q10" s="24">
        <f t="shared" si="1"/>
        <v>12134</v>
      </c>
      <c r="R10" s="24">
        <f t="shared" si="1"/>
        <v>214</v>
      </c>
      <c r="S10" s="24">
        <f t="shared" si="1"/>
        <v>4184</v>
      </c>
      <c r="T10" s="21">
        <f>SUM(T6:T9)</f>
        <v>8174.15</v>
      </c>
      <c r="U10" s="21">
        <f>SUM(U6:U9)</f>
        <v>4734.1000000000004</v>
      </c>
    </row>
    <row r="11" spans="1:21" x14ac:dyDescent="0.25">
      <c r="B11" s="20"/>
      <c r="C11" s="20"/>
      <c r="D11" s="20"/>
      <c r="E11" s="20"/>
      <c r="F11" s="20"/>
      <c r="G11" s="20"/>
      <c r="H11" s="20"/>
      <c r="I11" s="20"/>
      <c r="J11" s="21"/>
      <c r="K11" s="21"/>
      <c r="L11" s="22"/>
      <c r="M11" s="22"/>
      <c r="N11" s="22"/>
      <c r="O11" s="22"/>
      <c r="P11" s="23"/>
      <c r="Q11" s="23"/>
    </row>
    <row r="12" spans="1:21" x14ac:dyDescent="0.25">
      <c r="A12" s="18" t="s">
        <v>38</v>
      </c>
      <c r="B12" s="20"/>
      <c r="C12" s="20"/>
      <c r="D12" s="20"/>
      <c r="E12" s="20"/>
      <c r="F12" s="20"/>
      <c r="G12" s="20"/>
      <c r="H12" s="20"/>
      <c r="I12" s="20"/>
      <c r="J12" s="21"/>
      <c r="K12" s="21"/>
      <c r="L12" s="22"/>
      <c r="M12" s="22"/>
      <c r="N12" s="22"/>
      <c r="O12" s="22"/>
      <c r="P12" s="23"/>
      <c r="Q12" s="23"/>
    </row>
    <row r="13" spans="1:21" x14ac:dyDescent="0.25">
      <c r="B13" s="20"/>
      <c r="C13" s="20"/>
      <c r="D13" s="20"/>
      <c r="E13" s="20"/>
      <c r="F13" s="20"/>
      <c r="G13" s="20"/>
      <c r="H13" s="20"/>
      <c r="I13" s="20"/>
      <c r="J13" s="21"/>
      <c r="K13" s="21"/>
      <c r="L13" s="22"/>
      <c r="M13" s="22"/>
      <c r="N13" s="22"/>
      <c r="O13" s="22"/>
      <c r="P13" s="23"/>
      <c r="Q13" s="23"/>
    </row>
    <row r="14" spans="1:21" x14ac:dyDescent="0.25">
      <c r="A14" t="s">
        <v>39</v>
      </c>
      <c r="B14" s="20">
        <v>0</v>
      </c>
      <c r="C14" s="20">
        <v>2685</v>
      </c>
      <c r="D14" s="20">
        <v>2135.88</v>
      </c>
      <c r="E14" s="20">
        <v>2795.9</v>
      </c>
      <c r="F14" s="20">
        <v>3793.3</v>
      </c>
      <c r="G14" s="20">
        <v>3263.5</v>
      </c>
      <c r="H14" s="20">
        <v>0</v>
      </c>
      <c r="I14" s="20">
        <v>2934.55</v>
      </c>
      <c r="J14" s="21">
        <v>3111.5</v>
      </c>
      <c r="K14" s="21">
        <v>3111.5</v>
      </c>
      <c r="L14" s="22">
        <v>3155.42</v>
      </c>
      <c r="M14" s="22">
        <v>3530.94</v>
      </c>
      <c r="N14" s="22">
        <v>4045.87</v>
      </c>
      <c r="O14" s="22">
        <v>3712.95</v>
      </c>
      <c r="P14" s="34">
        <v>0</v>
      </c>
      <c r="Q14" s="22">
        <v>16060.74</v>
      </c>
      <c r="R14" s="22" t="s">
        <v>40</v>
      </c>
      <c r="S14" s="22" t="s">
        <v>40</v>
      </c>
      <c r="T14" s="22">
        <v>6235.49</v>
      </c>
      <c r="U14" s="22">
        <v>6063</v>
      </c>
    </row>
    <row r="15" spans="1:21" x14ac:dyDescent="0.25">
      <c r="A15" t="s">
        <v>41</v>
      </c>
      <c r="B15" s="20">
        <v>0</v>
      </c>
      <c r="C15" s="20">
        <v>112.26</v>
      </c>
      <c r="D15" s="20">
        <v>0</v>
      </c>
      <c r="E15" s="20"/>
      <c r="F15" s="20"/>
      <c r="G15" s="20"/>
      <c r="H15" s="20"/>
      <c r="I15" s="20"/>
      <c r="J15" s="21"/>
      <c r="K15" s="21"/>
      <c r="L15" s="22"/>
      <c r="M15" s="22"/>
      <c r="N15" s="22"/>
      <c r="O15" s="22"/>
      <c r="P15" s="22"/>
      <c r="Q15" s="22"/>
      <c r="R15" s="22" t="s">
        <v>40</v>
      </c>
      <c r="S15" s="22" t="s">
        <v>40</v>
      </c>
    </row>
    <row r="16" spans="1:21" x14ac:dyDescent="0.25">
      <c r="A16" t="s">
        <v>42</v>
      </c>
      <c r="B16" s="20">
        <v>0</v>
      </c>
      <c r="C16" s="20"/>
      <c r="D16" s="20"/>
      <c r="E16" s="20"/>
      <c r="F16" s="20"/>
      <c r="G16" s="20"/>
      <c r="H16" s="20"/>
      <c r="I16" s="20"/>
      <c r="J16" s="21">
        <v>114.88</v>
      </c>
      <c r="K16" s="21">
        <v>114.88</v>
      </c>
      <c r="L16" s="22"/>
      <c r="M16" s="22"/>
      <c r="N16" s="22"/>
      <c r="O16" s="22"/>
      <c r="P16" s="22"/>
      <c r="Q16" s="22"/>
      <c r="R16" s="22" t="s">
        <v>40</v>
      </c>
      <c r="S16" s="22" t="s">
        <v>40</v>
      </c>
      <c r="U16">
        <v>345.7</v>
      </c>
    </row>
    <row r="17" spans="1:21" x14ac:dyDescent="0.25">
      <c r="A17" t="s">
        <v>90</v>
      </c>
      <c r="B17" s="25">
        <v>0</v>
      </c>
      <c r="C17" s="25">
        <v>791.35</v>
      </c>
      <c r="D17" s="25">
        <v>1081.9800000000002</v>
      </c>
      <c r="E17" s="25">
        <v>582.80999999999995</v>
      </c>
      <c r="F17" s="25">
        <v>1286.51</v>
      </c>
      <c r="G17" s="25">
        <v>846.65</v>
      </c>
      <c r="H17" s="25">
        <v>0</v>
      </c>
      <c r="I17" s="25">
        <v>677.66</v>
      </c>
      <c r="J17" s="27">
        <v>301.79000000000002</v>
      </c>
      <c r="K17" s="27">
        <v>301.79000000000002</v>
      </c>
      <c r="L17" s="28">
        <v>908.1</v>
      </c>
      <c r="M17" s="28">
        <v>744.55</v>
      </c>
      <c r="N17" s="28">
        <v>1432.69</v>
      </c>
      <c r="O17" s="28">
        <v>698.16</v>
      </c>
      <c r="P17" s="28">
        <v>586.78</v>
      </c>
      <c r="Q17" s="28">
        <v>4362.01</v>
      </c>
      <c r="R17" s="28" t="s">
        <v>40</v>
      </c>
      <c r="S17" s="32" t="s">
        <v>40</v>
      </c>
      <c r="T17" s="32">
        <v>784.14</v>
      </c>
      <c r="U17" s="31" t="s">
        <v>60</v>
      </c>
    </row>
    <row r="18" spans="1:21" x14ac:dyDescent="0.25"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2"/>
      <c r="M18" s="22"/>
      <c r="N18" s="22"/>
      <c r="O18" s="22"/>
      <c r="P18" s="23"/>
      <c r="Q18" s="23"/>
    </row>
    <row r="19" spans="1:21" x14ac:dyDescent="0.25">
      <c r="B19" s="20">
        <f>SUM(B14:B17)</f>
        <v>0</v>
      </c>
      <c r="C19" s="20">
        <f>SUM(C14:C17)</f>
        <v>3588.61</v>
      </c>
      <c r="D19" s="20">
        <f t="shared" ref="D19:L19" si="2">SUM(D14:D17)</f>
        <v>3217.8600000000006</v>
      </c>
      <c r="E19" s="20">
        <f t="shared" si="2"/>
        <v>3378.71</v>
      </c>
      <c r="F19" s="20">
        <f t="shared" si="2"/>
        <v>5079.8100000000004</v>
      </c>
      <c r="G19" s="20">
        <f t="shared" si="2"/>
        <v>4110.1499999999996</v>
      </c>
      <c r="H19" s="20">
        <f t="shared" si="2"/>
        <v>0</v>
      </c>
      <c r="I19" s="20">
        <f t="shared" si="2"/>
        <v>3612.21</v>
      </c>
      <c r="J19" s="20">
        <f t="shared" si="2"/>
        <v>3528.17</v>
      </c>
      <c r="K19" s="20">
        <f t="shared" si="2"/>
        <v>3528.17</v>
      </c>
      <c r="L19" s="24">
        <f t="shared" si="2"/>
        <v>4063.52</v>
      </c>
      <c r="M19" s="24">
        <f>SUM(M14:M17)</f>
        <v>4275.49</v>
      </c>
      <c r="N19" s="24">
        <f>SUM(N14:N17)</f>
        <v>5478.5599999999995</v>
      </c>
      <c r="O19" s="24">
        <v>4411.1099999999997</v>
      </c>
      <c r="P19" s="24">
        <f>SUM(P14:P17)</f>
        <v>586.78</v>
      </c>
      <c r="Q19" s="24">
        <f>SUM(Q14:Q17)</f>
        <v>20422.75</v>
      </c>
      <c r="T19" s="21">
        <f>SUM(T14:T18)</f>
        <v>7019.63</v>
      </c>
      <c r="U19" s="21">
        <f>SUM(U14:U18)</f>
        <v>6408.7</v>
      </c>
    </row>
    <row r="20" spans="1:21" x14ac:dyDescent="0.25">
      <c r="B20" s="20"/>
      <c r="C20" s="20"/>
      <c r="D20" s="20"/>
      <c r="E20" s="20"/>
      <c r="F20" s="20"/>
      <c r="G20" s="20"/>
      <c r="H20" s="20"/>
      <c r="I20" s="20"/>
      <c r="J20" s="21"/>
      <c r="K20" s="21"/>
      <c r="L20" s="22"/>
      <c r="M20" s="22"/>
      <c r="N20" s="22"/>
      <c r="O20" s="22"/>
      <c r="P20" s="23"/>
      <c r="Q20" s="23"/>
    </row>
    <row r="21" spans="1:21" x14ac:dyDescent="0.25">
      <c r="A21" s="18" t="s">
        <v>43</v>
      </c>
      <c r="B21" s="20"/>
      <c r="C21" s="20"/>
      <c r="D21" s="20"/>
      <c r="E21" s="20"/>
      <c r="F21" s="20"/>
      <c r="G21" s="20"/>
      <c r="H21" s="20"/>
      <c r="I21" s="20"/>
      <c r="J21" s="21"/>
      <c r="K21" s="21"/>
      <c r="L21" s="22"/>
      <c r="M21" s="22"/>
      <c r="N21" s="22"/>
      <c r="O21" s="22"/>
      <c r="P21" s="23"/>
      <c r="Q21" s="23"/>
    </row>
    <row r="22" spans="1:21" x14ac:dyDescent="0.25"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2"/>
      <c r="M22" s="22"/>
      <c r="N22" s="22"/>
      <c r="O22" s="22"/>
      <c r="P22" s="23"/>
      <c r="Q22" s="23"/>
    </row>
    <row r="23" spans="1:21" x14ac:dyDescent="0.25">
      <c r="A23" t="s">
        <v>44</v>
      </c>
      <c r="B23" s="20">
        <v>-3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/>
      <c r="K23" s="20"/>
      <c r="L23" s="24"/>
      <c r="M23" s="24"/>
      <c r="N23" s="24"/>
      <c r="O23" s="24"/>
      <c r="P23" s="24"/>
      <c r="Q23" s="24">
        <v>54.48</v>
      </c>
      <c r="R23" s="24">
        <v>223.29</v>
      </c>
      <c r="S23" s="24">
        <v>213.29</v>
      </c>
      <c r="T23" s="24">
        <v>423.5</v>
      </c>
      <c r="U23" s="24">
        <v>212</v>
      </c>
    </row>
    <row r="24" spans="1:21" x14ac:dyDescent="0.25">
      <c r="A24" t="s">
        <v>45</v>
      </c>
      <c r="B24" s="20"/>
      <c r="C24" s="20">
        <v>55.75</v>
      </c>
      <c r="D24" s="20"/>
      <c r="E24" s="20">
        <v>315.23</v>
      </c>
      <c r="F24" s="20"/>
      <c r="G24" s="20"/>
      <c r="H24" s="20"/>
      <c r="I24" s="20"/>
      <c r="J24" s="21"/>
      <c r="K24" s="21"/>
      <c r="L24" s="22"/>
      <c r="M24" s="22"/>
      <c r="N24" s="22">
        <v>71.87</v>
      </c>
      <c r="O24" s="22">
        <v>71.87</v>
      </c>
      <c r="P24" s="22">
        <v>71.87</v>
      </c>
      <c r="Q24" s="22">
        <v>71.87</v>
      </c>
      <c r="R24" s="22">
        <v>71.87</v>
      </c>
      <c r="S24" s="22">
        <v>72</v>
      </c>
      <c r="T24" s="22">
        <v>71.87</v>
      </c>
      <c r="U24" s="22">
        <v>72</v>
      </c>
    </row>
    <row r="25" spans="1:21" x14ac:dyDescent="0.25">
      <c r="A25" t="s">
        <v>46</v>
      </c>
      <c r="B25" s="20">
        <v>22</v>
      </c>
      <c r="C25" s="20">
        <v>51.5</v>
      </c>
      <c r="D25" s="20">
        <v>29.5</v>
      </c>
      <c r="E25" s="20">
        <v>0</v>
      </c>
      <c r="F25" s="20">
        <v>0</v>
      </c>
      <c r="G25" s="20">
        <v>24.08</v>
      </c>
      <c r="H25" s="20">
        <v>0</v>
      </c>
      <c r="I25" s="20">
        <v>0</v>
      </c>
      <c r="J25" s="20">
        <v>0</v>
      </c>
      <c r="K25" s="20">
        <v>0</v>
      </c>
      <c r="L25" s="24">
        <v>0</v>
      </c>
      <c r="M25" s="24">
        <v>0</v>
      </c>
      <c r="N25" s="24">
        <v>0</v>
      </c>
      <c r="O25" s="24">
        <v>0</v>
      </c>
      <c r="P25" s="24"/>
      <c r="Q25" s="24"/>
    </row>
    <row r="26" spans="1:21" x14ac:dyDescent="0.25">
      <c r="A26" t="s">
        <v>14</v>
      </c>
      <c r="B26" s="25">
        <v>63</v>
      </c>
      <c r="C26" s="25">
        <v>112.09</v>
      </c>
      <c r="D26" s="25">
        <v>65.989999999999995</v>
      </c>
      <c r="E26" s="25">
        <v>87.12</v>
      </c>
      <c r="F26" s="25">
        <v>54.610000000000007</v>
      </c>
      <c r="G26" s="25">
        <v>54.62</v>
      </c>
      <c r="H26" s="25">
        <v>159.69000000000003</v>
      </c>
      <c r="I26" s="25">
        <v>180.43</v>
      </c>
      <c r="J26" s="27">
        <v>196.17</v>
      </c>
      <c r="K26" s="27">
        <v>196.17</v>
      </c>
      <c r="L26" s="28">
        <v>230.01</v>
      </c>
      <c r="M26" s="28">
        <v>183.55</v>
      </c>
      <c r="N26" s="28">
        <v>207</v>
      </c>
      <c r="O26" s="28">
        <v>178.25</v>
      </c>
      <c r="P26" s="28">
        <v>131.4</v>
      </c>
      <c r="Q26" s="28">
        <v>136.5</v>
      </c>
      <c r="R26" s="28">
        <v>207.95</v>
      </c>
      <c r="S26" s="28">
        <v>243.96</v>
      </c>
      <c r="T26" s="31">
        <v>244</v>
      </c>
      <c r="U26" s="31">
        <v>216</v>
      </c>
    </row>
    <row r="27" spans="1:21" x14ac:dyDescent="0.25">
      <c r="B27" s="20"/>
      <c r="C27" s="20"/>
      <c r="D27" s="20"/>
      <c r="E27" s="20"/>
      <c r="F27" s="20"/>
      <c r="G27" s="20"/>
      <c r="H27" s="20"/>
      <c r="I27" s="20"/>
      <c r="J27" s="21"/>
      <c r="K27" s="21"/>
      <c r="L27" s="22"/>
      <c r="M27" s="22"/>
      <c r="N27" s="22"/>
      <c r="O27" s="22"/>
      <c r="P27" s="23"/>
      <c r="Q27" s="23"/>
    </row>
    <row r="28" spans="1:21" x14ac:dyDescent="0.25">
      <c r="B28" s="20">
        <f>SUM(B23:B26)</f>
        <v>82</v>
      </c>
      <c r="C28" s="20">
        <f t="shared" ref="C28:N28" si="3">SUM(C23:C26)</f>
        <v>219.34</v>
      </c>
      <c r="D28" s="20">
        <f t="shared" si="3"/>
        <v>95.49</v>
      </c>
      <c r="E28" s="20">
        <f t="shared" si="3"/>
        <v>402.35</v>
      </c>
      <c r="F28" s="20">
        <f t="shared" si="3"/>
        <v>54.610000000000007</v>
      </c>
      <c r="G28" s="20">
        <f t="shared" si="3"/>
        <v>78.699999999999989</v>
      </c>
      <c r="H28" s="20">
        <f t="shared" si="3"/>
        <v>159.69000000000003</v>
      </c>
      <c r="I28" s="20">
        <f t="shared" si="3"/>
        <v>180.43</v>
      </c>
      <c r="J28" s="20">
        <f t="shared" si="3"/>
        <v>196.17</v>
      </c>
      <c r="K28" s="20">
        <f t="shared" si="3"/>
        <v>196.17</v>
      </c>
      <c r="L28" s="24">
        <f t="shared" si="3"/>
        <v>230.01</v>
      </c>
      <c r="M28" s="24">
        <f t="shared" si="3"/>
        <v>183.55</v>
      </c>
      <c r="N28" s="24">
        <f t="shared" si="3"/>
        <v>278.87</v>
      </c>
      <c r="O28" s="24">
        <v>250.12</v>
      </c>
      <c r="P28" s="24">
        <f t="shared" ref="P28:Q28" si="4">SUM(P23:P26)</f>
        <v>203.27</v>
      </c>
      <c r="Q28" s="24">
        <f t="shared" si="4"/>
        <v>262.85000000000002</v>
      </c>
      <c r="R28" s="24">
        <f>SUM(R23:R26)</f>
        <v>503.10999999999996</v>
      </c>
      <c r="S28" s="24">
        <f>SUM(S23:S26)</f>
        <v>529.25</v>
      </c>
      <c r="T28" s="21">
        <f>SUM(T23:T27)</f>
        <v>739.37</v>
      </c>
      <c r="U28" s="21">
        <f>SUM(U23:U27)</f>
        <v>500</v>
      </c>
    </row>
    <row r="29" spans="1:21" x14ac:dyDescent="0.25">
      <c r="B29" s="20"/>
      <c r="C29" s="20"/>
      <c r="D29" s="20"/>
      <c r="E29" s="20"/>
      <c r="F29" s="20"/>
      <c r="G29" s="20"/>
      <c r="H29" s="20"/>
      <c r="I29" s="20"/>
      <c r="J29" s="21"/>
      <c r="K29" s="21"/>
      <c r="L29" s="22"/>
      <c r="M29" s="22"/>
      <c r="N29" s="22"/>
      <c r="O29" s="22"/>
      <c r="P29" s="22"/>
      <c r="Q29" s="22"/>
    </row>
    <row r="30" spans="1:21" x14ac:dyDescent="0.25">
      <c r="A30" t="s">
        <v>47</v>
      </c>
      <c r="B30" s="20">
        <f>B19+B28</f>
        <v>82</v>
      </c>
      <c r="C30" s="20">
        <f>C19+C28</f>
        <v>3807.9500000000003</v>
      </c>
      <c r="D30" s="20">
        <f t="shared" ref="D30:N30" si="5">D19+D28</f>
        <v>3313.3500000000004</v>
      </c>
      <c r="E30" s="20">
        <f t="shared" si="5"/>
        <v>3781.06</v>
      </c>
      <c r="F30" s="20">
        <f t="shared" si="5"/>
        <v>5134.42</v>
      </c>
      <c r="G30" s="20">
        <f t="shared" si="5"/>
        <v>4188.8499999999995</v>
      </c>
      <c r="H30" s="20">
        <f t="shared" si="5"/>
        <v>159.69000000000003</v>
      </c>
      <c r="I30" s="20">
        <f t="shared" si="5"/>
        <v>3792.64</v>
      </c>
      <c r="J30" s="20">
        <f t="shared" si="5"/>
        <v>3724.34</v>
      </c>
      <c r="K30" s="20">
        <f t="shared" si="5"/>
        <v>3724.34</v>
      </c>
      <c r="L30" s="24">
        <f t="shared" si="5"/>
        <v>4293.53</v>
      </c>
      <c r="M30" s="24">
        <f t="shared" si="5"/>
        <v>4459.04</v>
      </c>
      <c r="N30" s="24">
        <f t="shared" si="5"/>
        <v>5757.4299999999994</v>
      </c>
      <c r="O30" s="24">
        <v>4661.2299999999996</v>
      </c>
      <c r="P30" s="24">
        <f t="shared" ref="P30:U30" si="6">P19+P28</f>
        <v>790.05</v>
      </c>
      <c r="Q30" s="24">
        <f t="shared" si="6"/>
        <v>20685.599999999999</v>
      </c>
      <c r="R30" s="24">
        <f t="shared" si="6"/>
        <v>503.10999999999996</v>
      </c>
      <c r="S30" s="24">
        <f t="shared" si="6"/>
        <v>529.25</v>
      </c>
      <c r="T30" s="24">
        <f t="shared" si="6"/>
        <v>7759</v>
      </c>
      <c r="U30" s="24">
        <f t="shared" si="6"/>
        <v>6908.7</v>
      </c>
    </row>
    <row r="31" spans="1:21" x14ac:dyDescent="0.25">
      <c r="B31" s="20"/>
      <c r="C31" s="20"/>
      <c r="D31" s="20"/>
      <c r="E31" s="20"/>
      <c r="F31" s="20"/>
      <c r="G31" s="20"/>
      <c r="H31" s="20"/>
      <c r="I31" s="20"/>
      <c r="J31" s="21"/>
      <c r="K31" s="21"/>
      <c r="L31" s="22"/>
      <c r="M31" s="23"/>
      <c r="N31" s="22"/>
      <c r="O31" s="22"/>
      <c r="P31" s="23"/>
      <c r="Q31" s="23"/>
    </row>
    <row r="32" spans="1:21" ht="15.75" thickBot="1" x14ac:dyDescent="0.3">
      <c r="A32" t="s">
        <v>48</v>
      </c>
      <c r="B32" s="29">
        <f>B10-B30</f>
        <v>732</v>
      </c>
      <c r="C32" s="29">
        <f>C10-C30</f>
        <v>42.049999999999727</v>
      </c>
      <c r="D32" s="35">
        <f>D10-D30</f>
        <v>-3163.3500000000004</v>
      </c>
      <c r="E32" s="35">
        <f t="shared" ref="E32:N32" si="7">E10-E30</f>
        <v>-3781.06</v>
      </c>
      <c r="F32" s="35">
        <f t="shared" si="7"/>
        <v>-5134.42</v>
      </c>
      <c r="G32" s="35">
        <f t="shared" si="7"/>
        <v>-4188.8499999999995</v>
      </c>
      <c r="H32" s="29">
        <f t="shared" si="7"/>
        <v>3111.23</v>
      </c>
      <c r="I32" s="35">
        <f t="shared" si="7"/>
        <v>-2256.5500000000002</v>
      </c>
      <c r="J32" s="35">
        <f t="shared" si="7"/>
        <v>-1148.4000000000001</v>
      </c>
      <c r="K32" s="35">
        <f t="shared" si="7"/>
        <v>-3724.34</v>
      </c>
      <c r="L32" s="30">
        <f t="shared" si="7"/>
        <v>8043.8200000000006</v>
      </c>
      <c r="M32" s="36">
        <f t="shared" si="7"/>
        <v>-3182.84</v>
      </c>
      <c r="N32" s="36">
        <f t="shared" si="7"/>
        <v>-4258.7299999999996</v>
      </c>
      <c r="O32" s="30">
        <v>4413.2700000000004</v>
      </c>
      <c r="P32" s="30">
        <f t="shared" ref="P32:S32" si="8">P10-P30</f>
        <v>6367.95</v>
      </c>
      <c r="Q32" s="36">
        <f t="shared" si="8"/>
        <v>-8551.5999999999985</v>
      </c>
      <c r="R32" s="36">
        <f t="shared" si="8"/>
        <v>-289.10999999999996</v>
      </c>
      <c r="S32" s="30">
        <f t="shared" si="8"/>
        <v>3654.75</v>
      </c>
      <c r="T32" s="37">
        <f>T10-T30</f>
        <v>415.14999999999964</v>
      </c>
      <c r="U32" s="37">
        <f>U10-U30</f>
        <v>-2174.5999999999995</v>
      </c>
    </row>
    <row r="33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E2BC-816C-4798-AFC7-C49EA8A4DE79}">
  <dimension ref="A1:T32"/>
  <sheetViews>
    <sheetView topLeftCell="A8" workbookViewId="0">
      <selection activeCell="V34" sqref="V34"/>
    </sheetView>
  </sheetViews>
  <sheetFormatPr defaultRowHeight="15" x14ac:dyDescent="0.25"/>
  <cols>
    <col min="1" max="1" width="32.7109375" customWidth="1"/>
  </cols>
  <sheetData>
    <row r="1" spans="1:20" x14ac:dyDescent="0.25">
      <c r="A1" s="15"/>
      <c r="B1" s="15">
        <v>2007</v>
      </c>
      <c r="C1" s="15">
        <v>2008</v>
      </c>
      <c r="D1" s="15">
        <v>2009</v>
      </c>
      <c r="E1" s="15">
        <v>2010</v>
      </c>
      <c r="F1" s="15">
        <v>2011</v>
      </c>
      <c r="G1" s="15">
        <v>2012</v>
      </c>
      <c r="H1" s="15">
        <v>2013</v>
      </c>
      <c r="I1" s="15">
        <v>2014</v>
      </c>
      <c r="J1" s="15">
        <v>2015</v>
      </c>
      <c r="K1" s="15">
        <v>2016</v>
      </c>
      <c r="L1" s="15">
        <v>2017</v>
      </c>
      <c r="M1" s="15">
        <v>2018</v>
      </c>
      <c r="N1" s="15">
        <v>2019</v>
      </c>
      <c r="O1" s="15">
        <v>2020</v>
      </c>
      <c r="P1" s="15">
        <v>2021</v>
      </c>
      <c r="Q1" s="15">
        <v>2022</v>
      </c>
      <c r="R1" s="15">
        <v>2023</v>
      </c>
      <c r="S1" s="15">
        <v>2024</v>
      </c>
      <c r="T1" s="15">
        <v>2025</v>
      </c>
    </row>
    <row r="2" spans="1:20" x14ac:dyDescent="0.25">
      <c r="A2" s="15" t="s">
        <v>17</v>
      </c>
      <c r="L2" s="15"/>
      <c r="M2" s="15"/>
      <c r="N2" s="15"/>
      <c r="O2" s="15"/>
      <c r="P2" s="15"/>
    </row>
    <row r="3" spans="1:20" x14ac:dyDescent="0.25">
      <c r="B3" s="20"/>
      <c r="C3" s="20"/>
      <c r="D3" s="20"/>
      <c r="E3" s="20"/>
      <c r="F3" s="20"/>
      <c r="G3" s="20"/>
      <c r="H3" s="20"/>
      <c r="I3" s="20"/>
      <c r="J3" s="20"/>
      <c r="K3" s="42"/>
      <c r="L3" s="43"/>
      <c r="M3" s="43"/>
      <c r="N3" s="43"/>
      <c r="O3" s="43"/>
      <c r="P3" s="43"/>
    </row>
    <row r="4" spans="1:20" x14ac:dyDescent="0.25">
      <c r="B4" s="20"/>
      <c r="C4" s="20"/>
      <c r="D4" s="20"/>
      <c r="E4" s="20"/>
      <c r="F4" s="20"/>
      <c r="G4" s="20"/>
      <c r="H4" s="20"/>
      <c r="I4" s="20"/>
      <c r="J4" s="20"/>
      <c r="K4" s="42"/>
      <c r="L4" s="43"/>
      <c r="M4" s="43"/>
      <c r="N4" s="43"/>
      <c r="O4" s="43"/>
      <c r="P4" s="43"/>
    </row>
    <row r="5" spans="1:20" x14ac:dyDescent="0.25">
      <c r="A5" s="1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42"/>
      <c r="L5" s="43"/>
      <c r="M5" s="43"/>
      <c r="N5" s="43"/>
      <c r="O5" s="43"/>
      <c r="P5" s="43"/>
    </row>
    <row r="6" spans="1:20" x14ac:dyDescent="0.25">
      <c r="A6" t="s">
        <v>49</v>
      </c>
      <c r="B6" s="20">
        <v>16311</v>
      </c>
      <c r="C6" s="20">
        <v>16251.09</v>
      </c>
      <c r="D6" s="20">
        <v>13181.87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f t="shared" ref="J6:P6" si="0">I6</f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v>0</v>
      </c>
      <c r="O6" s="43">
        <f t="shared" si="0"/>
        <v>0</v>
      </c>
      <c r="P6" s="43">
        <f t="shared" si="0"/>
        <v>0</v>
      </c>
    </row>
    <row r="7" spans="1:20" x14ac:dyDescent="0.25">
      <c r="A7" t="s">
        <v>50</v>
      </c>
      <c r="B7" s="25">
        <v>3844</v>
      </c>
      <c r="C7" s="25">
        <v>95.95999999999998</v>
      </c>
      <c r="D7" s="25">
        <v>-1.1700000000000319</v>
      </c>
      <c r="E7" s="25">
        <v>9411.5</v>
      </c>
      <c r="F7" s="25">
        <v>4269.930000000003</v>
      </c>
      <c r="G7" s="25">
        <v>83.410000000003876</v>
      </c>
      <c r="H7" s="25">
        <v>3196.9800000000041</v>
      </c>
      <c r="I7" s="25">
        <v>938.09000000000503</v>
      </c>
      <c r="J7" s="25">
        <v>199.72</v>
      </c>
      <c r="K7" s="44">
        <v>8279.41</v>
      </c>
      <c r="L7" s="44">
        <v>5094.2400000000143</v>
      </c>
      <c r="M7" s="44">
        <v>821.52</v>
      </c>
      <c r="N7" s="44">
        <v>4793.7900000000145</v>
      </c>
      <c r="O7" s="44">
        <v>11161.740000000014</v>
      </c>
      <c r="P7" s="44">
        <v>2610.140000000004</v>
      </c>
      <c r="Q7" s="44">
        <v>1167</v>
      </c>
      <c r="R7" s="44">
        <v>4822.04</v>
      </c>
      <c r="S7" s="49">
        <v>5237</v>
      </c>
      <c r="T7" s="71">
        <v>3062</v>
      </c>
    </row>
    <row r="8" spans="1:20" x14ac:dyDescent="0.25">
      <c r="B8" s="20"/>
      <c r="C8" s="20"/>
      <c r="D8" s="20"/>
      <c r="E8" s="20"/>
      <c r="F8" s="20"/>
      <c r="G8" s="20"/>
      <c r="H8" s="20"/>
      <c r="I8" s="20"/>
      <c r="J8" s="20"/>
      <c r="K8" s="42"/>
      <c r="L8" s="42"/>
      <c r="M8" s="42"/>
      <c r="N8" s="42"/>
      <c r="O8" s="42"/>
      <c r="P8" s="42"/>
    </row>
    <row r="9" spans="1:20" x14ac:dyDescent="0.25">
      <c r="A9" t="s">
        <v>20</v>
      </c>
      <c r="B9" s="20">
        <f>SUM(B6:B7)</f>
        <v>20155</v>
      </c>
      <c r="C9" s="20">
        <f t="shared" ref="C9:M9" si="1">SUM(C6:C7)</f>
        <v>16347.05</v>
      </c>
      <c r="D9" s="20">
        <f t="shared" si="1"/>
        <v>13180.7</v>
      </c>
      <c r="E9" s="20">
        <f t="shared" si="1"/>
        <v>9411.5</v>
      </c>
      <c r="F9" s="20">
        <f t="shared" si="1"/>
        <v>4269.930000000003</v>
      </c>
      <c r="G9" s="20">
        <f t="shared" si="1"/>
        <v>83.410000000003876</v>
      </c>
      <c r="H9" s="20">
        <f t="shared" si="1"/>
        <v>3196.9800000000041</v>
      </c>
      <c r="I9" s="20">
        <f t="shared" si="1"/>
        <v>938.09000000000503</v>
      </c>
      <c r="J9" s="20">
        <f t="shared" si="1"/>
        <v>199.72</v>
      </c>
      <c r="K9" s="42">
        <f t="shared" si="1"/>
        <v>8279.41</v>
      </c>
      <c r="L9" s="42">
        <f t="shared" si="1"/>
        <v>5094.2400000000143</v>
      </c>
      <c r="M9" s="42">
        <f t="shared" si="1"/>
        <v>821.52</v>
      </c>
      <c r="N9" s="42">
        <v>4793.7900000000145</v>
      </c>
      <c r="O9" s="42">
        <f t="shared" ref="O9:T9" si="2">SUM(O6:O7)</f>
        <v>11161.740000000014</v>
      </c>
      <c r="P9" s="42">
        <f t="shared" si="2"/>
        <v>2610.140000000004</v>
      </c>
      <c r="Q9" s="42">
        <f t="shared" si="2"/>
        <v>1167</v>
      </c>
      <c r="R9" s="42">
        <f t="shared" si="2"/>
        <v>4822.04</v>
      </c>
      <c r="S9" s="42">
        <f t="shared" si="2"/>
        <v>5237</v>
      </c>
      <c r="T9" s="42">
        <f t="shared" si="2"/>
        <v>3062</v>
      </c>
    </row>
    <row r="10" spans="1:20" x14ac:dyDescent="0.25">
      <c r="A10" t="s">
        <v>51</v>
      </c>
      <c r="B10" s="20"/>
      <c r="C10" s="20"/>
      <c r="D10" s="20"/>
      <c r="E10" s="20"/>
      <c r="F10" s="20"/>
      <c r="G10" s="20"/>
      <c r="H10" s="20"/>
      <c r="I10" s="20"/>
      <c r="J10" s="20">
        <v>344.64</v>
      </c>
      <c r="K10" s="42"/>
      <c r="L10" s="42"/>
      <c r="M10" s="42"/>
      <c r="N10" s="42"/>
      <c r="O10" s="43"/>
      <c r="P10" s="43"/>
    </row>
    <row r="11" spans="1:20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42"/>
      <c r="L11" s="43"/>
      <c r="M11" s="42"/>
      <c r="N11" s="42"/>
      <c r="O11" s="43"/>
      <c r="P11" s="43"/>
    </row>
    <row r="12" spans="1:20" x14ac:dyDescent="0.25">
      <c r="A12" s="15" t="s">
        <v>21</v>
      </c>
      <c r="B12" s="43">
        <f>SUM(B9:B10)</f>
        <v>20155</v>
      </c>
      <c r="C12" s="43">
        <f t="shared" ref="C12:M12" si="3">SUM(C9:C10)</f>
        <v>16347.05</v>
      </c>
      <c r="D12" s="43">
        <f t="shared" si="3"/>
        <v>13180.7</v>
      </c>
      <c r="E12" s="43">
        <f t="shared" si="3"/>
        <v>9411.5</v>
      </c>
      <c r="F12" s="43">
        <f t="shared" si="3"/>
        <v>4269.930000000003</v>
      </c>
      <c r="G12" s="43">
        <f t="shared" si="3"/>
        <v>83.410000000003876</v>
      </c>
      <c r="H12" s="43">
        <f>SUM(H9:H10)</f>
        <v>3196.9800000000041</v>
      </c>
      <c r="I12" s="43">
        <f t="shared" si="3"/>
        <v>938.09000000000503</v>
      </c>
      <c r="J12" s="43">
        <f t="shared" si="3"/>
        <v>544.36</v>
      </c>
      <c r="K12" s="43">
        <f t="shared" si="3"/>
        <v>8279.41</v>
      </c>
      <c r="L12" s="43">
        <f t="shared" si="3"/>
        <v>5094.2400000000143</v>
      </c>
      <c r="M12" s="43">
        <f t="shared" si="3"/>
        <v>821.52</v>
      </c>
      <c r="N12" s="43">
        <v>4793.7900000000145</v>
      </c>
      <c r="O12" s="43">
        <f t="shared" ref="O12:T12" si="4">SUM(O9:O10)</f>
        <v>11161.740000000014</v>
      </c>
      <c r="P12" s="43">
        <f t="shared" si="4"/>
        <v>2610.140000000004</v>
      </c>
      <c r="Q12" s="43">
        <f t="shared" si="4"/>
        <v>1167</v>
      </c>
      <c r="R12" s="43">
        <f t="shared" si="4"/>
        <v>4822.04</v>
      </c>
      <c r="S12" s="43">
        <f t="shared" si="4"/>
        <v>5237</v>
      </c>
      <c r="T12" s="43">
        <f t="shared" si="4"/>
        <v>3062</v>
      </c>
    </row>
    <row r="13" spans="1:20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42"/>
      <c r="L13" s="43"/>
      <c r="M13" s="42"/>
      <c r="N13" s="42"/>
      <c r="O13" s="43"/>
      <c r="P13" s="43"/>
    </row>
    <row r="14" spans="1:20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42"/>
      <c r="L14" s="43"/>
      <c r="M14" s="42"/>
      <c r="N14" s="42"/>
      <c r="O14" s="43"/>
      <c r="P14" s="43"/>
    </row>
    <row r="15" spans="1:20" x14ac:dyDescent="0.25">
      <c r="A15" s="15" t="s">
        <v>22</v>
      </c>
      <c r="B15" s="20"/>
      <c r="C15" s="20"/>
      <c r="D15" s="20"/>
      <c r="E15" s="20"/>
      <c r="F15" s="20"/>
      <c r="G15" s="20"/>
      <c r="H15" s="20"/>
      <c r="I15" s="20"/>
      <c r="J15" s="20"/>
      <c r="K15" s="42"/>
      <c r="L15" s="43"/>
      <c r="M15" s="42"/>
      <c r="N15" s="42"/>
      <c r="O15" s="43"/>
      <c r="P15" s="43"/>
    </row>
    <row r="16" spans="1:20" x14ac:dyDescent="0.25">
      <c r="B16" s="20"/>
      <c r="C16" s="20"/>
      <c r="D16" s="20"/>
      <c r="E16" s="20"/>
      <c r="F16" s="20"/>
      <c r="G16" s="20"/>
      <c r="H16" s="20"/>
      <c r="I16" s="20"/>
      <c r="J16" s="20"/>
      <c r="K16" s="42"/>
      <c r="L16" s="43"/>
      <c r="M16" s="42"/>
      <c r="N16" s="42"/>
      <c r="O16" s="43"/>
      <c r="P16" s="43"/>
    </row>
    <row r="17" spans="1:20" x14ac:dyDescent="0.25">
      <c r="A17" t="s">
        <v>23</v>
      </c>
      <c r="B17" s="20">
        <v>15565</v>
      </c>
      <c r="C17" s="20">
        <v>16297</v>
      </c>
      <c r="D17" s="20">
        <v>16339.439999999999</v>
      </c>
      <c r="E17" s="20">
        <v>13176.089999999998</v>
      </c>
      <c r="F17" s="20">
        <v>9395.0299999999988</v>
      </c>
      <c r="G17" s="20">
        <v>4260.6099999999988</v>
      </c>
      <c r="H17" s="20">
        <v>71.759999999999309</v>
      </c>
      <c r="I17" s="20">
        <v>3182.9899999999993</v>
      </c>
      <c r="J17" s="20">
        <v>926</v>
      </c>
      <c r="K17" s="42">
        <v>-222</v>
      </c>
      <c r="L17" s="42">
        <v>7821.82</v>
      </c>
      <c r="M17" s="42">
        <v>4639</v>
      </c>
      <c r="N17" s="42">
        <v>380.26999999999953</v>
      </c>
      <c r="O17" s="42">
        <v>4793.7900000000145</v>
      </c>
      <c r="P17" s="42">
        <v>11161.740000000014</v>
      </c>
      <c r="Q17" s="42">
        <v>2610.14</v>
      </c>
      <c r="R17" s="42">
        <v>1167</v>
      </c>
      <c r="S17" s="42">
        <v>4822</v>
      </c>
      <c r="T17" s="42">
        <v>5237</v>
      </c>
    </row>
    <row r="18" spans="1:20" x14ac:dyDescent="0.25">
      <c r="A18" t="s">
        <v>24</v>
      </c>
      <c r="B18" s="25">
        <v>732</v>
      </c>
      <c r="C18" s="25">
        <v>42.049999999999727</v>
      </c>
      <c r="D18" s="25">
        <v>-3163.3500000000004</v>
      </c>
      <c r="E18" s="25">
        <v>-3781.06</v>
      </c>
      <c r="F18" s="25">
        <v>-5134.42</v>
      </c>
      <c r="G18" s="25">
        <v>-4188.8499999999995</v>
      </c>
      <c r="H18" s="25">
        <v>3111.23</v>
      </c>
      <c r="I18" s="25">
        <v>-2256.5500000000002</v>
      </c>
      <c r="J18" s="20">
        <v>-1148.4000000000001</v>
      </c>
      <c r="K18" s="42">
        <v>8043.82</v>
      </c>
      <c r="L18" s="42">
        <v>-3182.8400000000011</v>
      </c>
      <c r="M18" s="42">
        <v>-4258.7300000000005</v>
      </c>
      <c r="N18" s="42">
        <v>4413.2700000000004</v>
      </c>
      <c r="O18" s="42">
        <v>6367.95</v>
      </c>
      <c r="P18" s="42">
        <v>-8551.5999999999985</v>
      </c>
      <c r="Q18" s="49">
        <v>-1443</v>
      </c>
      <c r="R18" s="49">
        <v>3655</v>
      </c>
      <c r="S18" s="31">
        <v>415</v>
      </c>
      <c r="T18" s="71">
        <v>-2175</v>
      </c>
    </row>
    <row r="19" spans="1:20" x14ac:dyDescent="0.25">
      <c r="B19" s="20"/>
      <c r="C19" s="20"/>
      <c r="D19" s="20"/>
      <c r="E19" s="20"/>
      <c r="F19" s="20"/>
      <c r="G19" s="20"/>
      <c r="H19" s="20"/>
      <c r="I19" s="20"/>
      <c r="J19" s="45"/>
      <c r="K19" s="46"/>
      <c r="L19" s="46"/>
      <c r="M19" s="46"/>
      <c r="N19" s="46"/>
      <c r="O19" s="47"/>
      <c r="P19" s="46"/>
    </row>
    <row r="20" spans="1:20" x14ac:dyDescent="0.25">
      <c r="A20" t="s">
        <v>25</v>
      </c>
      <c r="B20" s="20">
        <f>SUM(B17:B18)</f>
        <v>16297</v>
      </c>
      <c r="C20" s="20">
        <f t="shared" ref="C20:M20" si="5">SUM(C17:C18)</f>
        <v>16339.05</v>
      </c>
      <c r="D20" s="20">
        <f t="shared" si="5"/>
        <v>13176.089999999998</v>
      </c>
      <c r="E20" s="20">
        <f t="shared" si="5"/>
        <v>9395.0299999999988</v>
      </c>
      <c r="F20" s="20">
        <f t="shared" si="5"/>
        <v>4260.6099999999988</v>
      </c>
      <c r="G20" s="20">
        <f t="shared" si="5"/>
        <v>71.759999999999309</v>
      </c>
      <c r="H20" s="20">
        <f t="shared" si="5"/>
        <v>3182.9899999999993</v>
      </c>
      <c r="I20" s="20">
        <f t="shared" si="5"/>
        <v>926.43999999999915</v>
      </c>
      <c r="J20" s="20">
        <f t="shared" si="5"/>
        <v>-222.40000000000009</v>
      </c>
      <c r="K20" s="42">
        <f t="shared" si="5"/>
        <v>7821.82</v>
      </c>
      <c r="L20" s="42">
        <f t="shared" si="5"/>
        <v>4638.9799999999987</v>
      </c>
      <c r="M20" s="42">
        <f t="shared" si="5"/>
        <v>380.26999999999953</v>
      </c>
      <c r="N20" s="42">
        <v>4793.54</v>
      </c>
      <c r="O20" s="42">
        <f t="shared" ref="O20:R20" si="6">SUM(O17:O18)</f>
        <v>11161.740000000014</v>
      </c>
      <c r="P20" s="42">
        <f t="shared" si="6"/>
        <v>2610.1400000000158</v>
      </c>
      <c r="Q20" s="42">
        <f t="shared" si="6"/>
        <v>1167.1399999999999</v>
      </c>
      <c r="R20" s="42">
        <f t="shared" si="6"/>
        <v>4822</v>
      </c>
      <c r="S20" s="21">
        <f>SUM(S17:S19)</f>
        <v>5237</v>
      </c>
      <c r="T20" s="21">
        <f>SUM(T17:T19)</f>
        <v>3062</v>
      </c>
    </row>
    <row r="21" spans="1:20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42"/>
      <c r="L21" s="42"/>
      <c r="M21" s="42"/>
      <c r="N21" s="42"/>
      <c r="O21" s="43"/>
      <c r="P21" s="43"/>
    </row>
    <row r="22" spans="1:20" x14ac:dyDescent="0.25">
      <c r="A22" s="1" t="s">
        <v>26</v>
      </c>
      <c r="B22" s="20"/>
      <c r="C22" s="20"/>
      <c r="D22" s="20"/>
      <c r="E22" s="20"/>
      <c r="F22" s="20"/>
      <c r="G22" s="20"/>
      <c r="H22" s="20"/>
      <c r="I22" s="20"/>
      <c r="J22" s="20"/>
      <c r="K22" s="42"/>
      <c r="L22" s="42"/>
      <c r="M22" s="42"/>
      <c r="N22" s="42"/>
      <c r="O22" s="43"/>
      <c r="P22" s="43"/>
    </row>
    <row r="23" spans="1:20" x14ac:dyDescent="0.25">
      <c r="A23" t="s">
        <v>27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42">
        <v>0</v>
      </c>
      <c r="L23" s="42">
        <v>0</v>
      </c>
      <c r="M23" s="42">
        <v>0</v>
      </c>
      <c r="N23" s="42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</row>
    <row r="24" spans="1:20" x14ac:dyDescent="0.25">
      <c r="A24" t="s">
        <v>52</v>
      </c>
      <c r="B24" s="20">
        <v>3850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/>
      <c r="K24" s="42"/>
      <c r="L24" s="42"/>
      <c r="M24" s="42"/>
      <c r="N24" s="42"/>
      <c r="O24" s="43"/>
      <c r="P24" s="43"/>
    </row>
    <row r="25" spans="1:20" x14ac:dyDescent="0.25">
      <c r="A25" t="s">
        <v>53</v>
      </c>
      <c r="B25" s="20">
        <v>8</v>
      </c>
      <c r="C25" s="20">
        <v>7.6099999999999994</v>
      </c>
      <c r="D25" s="20">
        <v>4.6100000000000003</v>
      </c>
      <c r="E25" s="20">
        <v>16.47</v>
      </c>
      <c r="F25" s="20">
        <v>9.32</v>
      </c>
      <c r="G25" s="20">
        <v>11.65</v>
      </c>
      <c r="H25" s="20">
        <v>13.99</v>
      </c>
      <c r="I25" s="20">
        <v>11.65</v>
      </c>
      <c r="J25" s="20">
        <v>16.32</v>
      </c>
      <c r="K25" s="42">
        <v>16.32</v>
      </c>
      <c r="L25" s="42">
        <v>13.99</v>
      </c>
      <c r="M25" s="42">
        <v>0</v>
      </c>
      <c r="N25" s="42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</row>
    <row r="26" spans="1:20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2"/>
      <c r="L26" s="42"/>
      <c r="M26" s="42"/>
      <c r="N26" s="42"/>
      <c r="O26" s="43"/>
      <c r="P26" s="43"/>
    </row>
    <row r="27" spans="1:20" x14ac:dyDescent="0.25">
      <c r="A27" s="1" t="s">
        <v>54</v>
      </c>
      <c r="B27" s="20"/>
      <c r="C27" s="20"/>
      <c r="D27" s="20"/>
      <c r="E27" s="20"/>
      <c r="F27" s="20"/>
      <c r="G27" s="20"/>
      <c r="H27" s="20"/>
      <c r="I27" s="20"/>
      <c r="J27" s="20"/>
      <c r="K27" s="42"/>
      <c r="L27" s="42"/>
      <c r="M27" s="42"/>
      <c r="N27" s="42"/>
      <c r="O27" s="43"/>
      <c r="P27" s="43"/>
    </row>
    <row r="28" spans="1:20" x14ac:dyDescent="0.25">
      <c r="A28" s="12" t="s">
        <v>55</v>
      </c>
      <c r="B28" s="20"/>
      <c r="C28" s="20"/>
      <c r="D28" s="20"/>
      <c r="E28" s="20"/>
      <c r="F28" s="20"/>
      <c r="G28" s="20"/>
      <c r="H28" s="20"/>
      <c r="I28" s="20"/>
      <c r="J28" s="20">
        <v>750</v>
      </c>
      <c r="K28" s="42">
        <v>441.23</v>
      </c>
      <c r="L28" s="42">
        <v>441.23</v>
      </c>
      <c r="M28" s="42">
        <v>441.23</v>
      </c>
      <c r="N28" s="42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</row>
    <row r="29" spans="1:20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42"/>
      <c r="L29" s="42"/>
      <c r="M29" s="42"/>
      <c r="N29" s="42"/>
      <c r="O29" s="43"/>
      <c r="P29" s="43"/>
    </row>
    <row r="30" spans="1:20" x14ac:dyDescent="0.25">
      <c r="A30" s="31"/>
      <c r="B30" s="48">
        <f>SUM(B23:B28)</f>
        <v>3858</v>
      </c>
      <c r="C30" s="48">
        <f t="shared" ref="C30:M30" si="7">SUM(C23:C28)</f>
        <v>7.6099999999999994</v>
      </c>
      <c r="D30" s="48">
        <f t="shared" si="7"/>
        <v>4.6100000000000003</v>
      </c>
      <c r="E30" s="48">
        <f t="shared" si="7"/>
        <v>16.47</v>
      </c>
      <c r="F30" s="48">
        <f t="shared" si="7"/>
        <v>9.32</v>
      </c>
      <c r="G30" s="48">
        <f>SUM(G23:G28)</f>
        <v>11.65</v>
      </c>
      <c r="H30" s="48">
        <f t="shared" si="7"/>
        <v>13.99</v>
      </c>
      <c r="I30" s="48">
        <f t="shared" si="7"/>
        <v>11.65</v>
      </c>
      <c r="J30" s="48">
        <f t="shared" si="7"/>
        <v>766.32</v>
      </c>
      <c r="K30" s="49">
        <f t="shared" si="7"/>
        <v>457.55</v>
      </c>
      <c r="L30" s="49">
        <f t="shared" si="7"/>
        <v>455.22</v>
      </c>
      <c r="M30" s="49">
        <f t="shared" si="7"/>
        <v>441.23</v>
      </c>
      <c r="N30" s="49">
        <v>0</v>
      </c>
      <c r="O30" s="50">
        <f t="shared" ref="O30:R30" si="8">SUM(O23:O28)</f>
        <v>0</v>
      </c>
      <c r="P30" s="50">
        <f t="shared" si="8"/>
        <v>0</v>
      </c>
      <c r="Q30" s="50">
        <f t="shared" si="8"/>
        <v>0</v>
      </c>
      <c r="R30" s="50">
        <f t="shared" si="8"/>
        <v>0</v>
      </c>
      <c r="S30" s="50">
        <f t="shared" ref="S30:T30" si="9">SUM(S23:S28)</f>
        <v>0</v>
      </c>
      <c r="T30" s="50">
        <f t="shared" si="9"/>
        <v>0</v>
      </c>
    </row>
    <row r="31" spans="1:20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42"/>
      <c r="L31" s="43"/>
      <c r="M31" s="43"/>
      <c r="N31" s="42"/>
      <c r="O31" s="43"/>
      <c r="P31" s="43"/>
    </row>
    <row r="32" spans="1:20" x14ac:dyDescent="0.25">
      <c r="A32" s="15" t="s">
        <v>28</v>
      </c>
      <c r="B32" s="43">
        <f>B20+B30</f>
        <v>20155</v>
      </c>
      <c r="C32" s="43">
        <f t="shared" ref="C32:M32" si="10">C20+C30</f>
        <v>16346.66</v>
      </c>
      <c r="D32" s="43">
        <f t="shared" si="10"/>
        <v>13180.699999999999</v>
      </c>
      <c r="E32" s="43">
        <f t="shared" si="10"/>
        <v>9411.4999999999982</v>
      </c>
      <c r="F32" s="43">
        <f t="shared" si="10"/>
        <v>4269.9299999999985</v>
      </c>
      <c r="G32" s="43">
        <f t="shared" si="10"/>
        <v>83.409999999999314</v>
      </c>
      <c r="H32" s="43">
        <f t="shared" si="10"/>
        <v>3196.9799999999991</v>
      </c>
      <c r="I32" s="43">
        <f t="shared" si="10"/>
        <v>938.08999999999912</v>
      </c>
      <c r="J32" s="43">
        <f t="shared" si="10"/>
        <v>543.91999999999996</v>
      </c>
      <c r="K32" s="43">
        <f t="shared" si="10"/>
        <v>8279.369999999999</v>
      </c>
      <c r="L32" s="43">
        <f t="shared" si="10"/>
        <v>5094.1999999999989</v>
      </c>
      <c r="M32" s="43">
        <f t="shared" si="10"/>
        <v>821.49999999999955</v>
      </c>
      <c r="N32" s="43">
        <v>4793.54</v>
      </c>
      <c r="O32" s="43">
        <f t="shared" ref="O32:R32" si="11">O20+O30</f>
        <v>11161.740000000014</v>
      </c>
      <c r="P32" s="43">
        <f t="shared" si="11"/>
        <v>2610.1400000000158</v>
      </c>
      <c r="Q32" s="43">
        <f t="shared" si="11"/>
        <v>1167.1399999999999</v>
      </c>
      <c r="R32" s="43">
        <f t="shared" si="11"/>
        <v>4822</v>
      </c>
      <c r="S32" s="5">
        <v>5237</v>
      </c>
      <c r="T32" s="5">
        <v>3062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7E92-065F-4291-8159-1ECAB07F8190}">
  <dimension ref="C1:I17"/>
  <sheetViews>
    <sheetView tabSelected="1" topLeftCell="B1" zoomScale="127" workbookViewId="0">
      <selection activeCell="K15" sqref="K15"/>
    </sheetView>
  </sheetViews>
  <sheetFormatPr defaultRowHeight="15" x14ac:dyDescent="0.25"/>
  <cols>
    <col min="9" max="9" width="17.28515625" customWidth="1"/>
  </cols>
  <sheetData>
    <row r="1" spans="3:9" x14ac:dyDescent="0.25">
      <c r="C1" s="10"/>
      <c r="D1" s="10"/>
      <c r="E1" s="10"/>
      <c r="F1" s="10"/>
      <c r="G1" s="10"/>
      <c r="H1" s="10"/>
      <c r="I1" s="10"/>
    </row>
    <row r="2" spans="3:9" x14ac:dyDescent="0.25">
      <c r="C2" s="10"/>
      <c r="D2" s="10"/>
      <c r="E2" s="10"/>
      <c r="F2" s="10"/>
      <c r="G2" s="10"/>
      <c r="H2" s="10"/>
      <c r="I2" s="10"/>
    </row>
    <row r="3" spans="3:9" ht="15.75" x14ac:dyDescent="0.25">
      <c r="C3" s="9"/>
      <c r="D3" s="51" t="s">
        <v>84</v>
      </c>
      <c r="E3" s="51"/>
      <c r="F3" s="51"/>
      <c r="G3" s="10"/>
      <c r="H3" s="10"/>
      <c r="I3" s="10"/>
    </row>
    <row r="4" spans="3:9" ht="15.75" x14ac:dyDescent="0.25">
      <c r="C4" s="10"/>
      <c r="D4" s="51"/>
      <c r="E4" s="51"/>
      <c r="F4" s="51"/>
      <c r="G4" s="10"/>
      <c r="H4" s="10"/>
      <c r="I4" s="10"/>
    </row>
    <row r="5" spans="3:9" ht="15.75" x14ac:dyDescent="0.25">
      <c r="C5" s="11"/>
      <c r="D5" s="51" t="s">
        <v>56</v>
      </c>
      <c r="E5" s="72">
        <v>46091</v>
      </c>
      <c r="F5" s="72"/>
      <c r="G5" s="14"/>
      <c r="H5" s="14"/>
      <c r="I5" s="14"/>
    </row>
    <row r="6" spans="3:9" x14ac:dyDescent="0.25">
      <c r="C6" s="12"/>
      <c r="D6" s="10"/>
      <c r="E6" s="10"/>
      <c r="F6" s="10"/>
      <c r="G6" s="14"/>
      <c r="H6" s="14"/>
      <c r="I6" s="14"/>
    </row>
    <row r="7" spans="3:9" x14ac:dyDescent="0.25">
      <c r="C7" s="10"/>
      <c r="D7" s="10"/>
      <c r="E7" s="10"/>
      <c r="F7" s="10"/>
      <c r="G7" s="52"/>
      <c r="H7" s="53"/>
      <c r="I7" s="10"/>
    </row>
    <row r="8" spans="3:9" x14ac:dyDescent="0.25">
      <c r="C8" s="13"/>
      <c r="D8" s="14"/>
      <c r="E8" s="14"/>
      <c r="F8" s="14"/>
      <c r="G8" s="52"/>
      <c r="H8" s="14"/>
      <c r="I8" s="14"/>
    </row>
    <row r="9" spans="3:9" x14ac:dyDescent="0.25">
      <c r="D9" t="s">
        <v>57</v>
      </c>
      <c r="H9" t="s">
        <v>58</v>
      </c>
    </row>
    <row r="17" spans="4:8" ht="15.75" x14ac:dyDescent="0.25">
      <c r="D17" s="54" t="s">
        <v>59</v>
      </c>
      <c r="E17" s="54"/>
      <c r="F17" s="54"/>
      <c r="G17" s="54"/>
      <c r="H17" s="54"/>
    </row>
  </sheetData>
  <mergeCells count="1">
    <mergeCell ref="E5:F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Bankmutaties 2025</vt:lpstr>
      <vt:lpstr>Winst en Verlies 2025</vt:lpstr>
      <vt:lpstr>Balans 2025</vt:lpstr>
      <vt:lpstr>Winst en Verlies totaal overz.</vt:lpstr>
      <vt:lpstr>Balans totaal overz.</vt:lpstr>
      <vt:lpstr>Vastgesteld en opgemaakt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de Wever de Wever</dc:creator>
  <cp:lastModifiedBy>Norman de Wever de Wever</cp:lastModifiedBy>
  <cp:lastPrinted>2026-04-21T08:36:45Z</cp:lastPrinted>
  <dcterms:created xsi:type="dcterms:W3CDTF">2025-02-28T13:04:58Z</dcterms:created>
  <dcterms:modified xsi:type="dcterms:W3CDTF">2026-04-21T08:38:16Z</dcterms:modified>
</cp:coreProperties>
</file>